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03"/>
  <workbookPr codeName="ThisWorkbook"/>
  <mc:AlternateContent xmlns:mc="http://schemas.openxmlformats.org/markup-compatibility/2006">
    <mc:Choice Requires="x15">
      <x15ac:absPath xmlns:x15ac="http://schemas.microsoft.com/office/spreadsheetml/2010/11/ac" url="C:\Users\ajbrown\Desktop\"/>
    </mc:Choice>
  </mc:AlternateContent>
  <xr:revisionPtr revIDLastSave="6" documentId="11_75178673B07E19D5F57BB95BB5C5D3554E54F35F" xr6:coauthVersionLast="47" xr6:coauthVersionMax="47" xr10:uidLastSave="{14477E9F-E489-4225-AF59-E63ED9576172}"/>
  <bookViews>
    <workbookView xWindow="-120" yWindow="-120" windowWidth="29040" windowHeight="15840" xr2:uid="{00000000-000D-0000-FFFF-FFFF00000000}"/>
  </bookViews>
  <sheets>
    <sheet name="Internal Budget" sheetId="5" r:id="rId1"/>
    <sheet name="Travel" sheetId="7" r:id="rId2"/>
    <sheet name="Salary Rate Calculator" sheetId="1" r:id="rId3"/>
    <sheet name="DontChange" sheetId="2" r:id="rId4"/>
  </sheets>
  <definedNames>
    <definedName name="_xlnm.Print_Area" localSheetId="0">'Internal Budget'!$A$1:$Q$572</definedName>
    <definedName name="_xlnm.Print_Area" localSheetId="2">'Salary Rate Calculator'!$A$1:$V$269</definedName>
    <definedName name="YrType">DontChange!$A$1:$A$3</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8" i="5" l="1"/>
  <c r="D381" i="5"/>
  <c r="D363" i="5"/>
  <c r="D366" i="5"/>
  <c r="D348" i="5"/>
  <c r="D351" i="5"/>
  <c r="D333" i="5"/>
  <c r="D336" i="5"/>
  <c r="D318" i="5"/>
  <c r="D321" i="5"/>
  <c r="D303" i="5"/>
  <c r="D306" i="5"/>
  <c r="D288" i="5"/>
  <c r="D291" i="5"/>
  <c r="D273" i="5"/>
  <c r="D276" i="5"/>
  <c r="D258" i="5"/>
  <c r="D261" i="5"/>
  <c r="D243" i="5"/>
  <c r="D246" i="5"/>
  <c r="D228" i="5"/>
  <c r="D231" i="5"/>
  <c r="D213" i="5"/>
  <c r="D216" i="5"/>
  <c r="D198" i="5"/>
  <c r="D201" i="5"/>
  <c r="D183" i="5"/>
  <c r="D186" i="5"/>
  <c r="D168" i="5"/>
  <c r="D171" i="5"/>
  <c r="D153" i="5"/>
  <c r="D156" i="5"/>
  <c r="D138" i="5"/>
  <c r="D141" i="5"/>
  <c r="D123" i="5"/>
  <c r="D126" i="5"/>
  <c r="D108" i="5"/>
  <c r="D111" i="5"/>
  <c r="D93" i="5"/>
  <c r="D96" i="5"/>
  <c r="D78" i="5"/>
  <c r="D81" i="5"/>
  <c r="D63" i="5"/>
  <c r="D66" i="5"/>
  <c r="D48" i="5"/>
  <c r="D51" i="5"/>
  <c r="D33" i="5"/>
  <c r="D36" i="5"/>
  <c r="D18" i="5" l="1"/>
  <c r="D21" i="5"/>
  <c r="D9" i="5" l="1"/>
  <c r="F507" i="5"/>
  <c r="F505" i="5"/>
  <c r="F504" i="5"/>
  <c r="F503" i="5"/>
  <c r="F502" i="5"/>
  <c r="F501" i="5"/>
  <c r="F500" i="5"/>
  <c r="F499" i="5"/>
  <c r="F498" i="5"/>
  <c r="F497" i="5"/>
  <c r="F496" i="5"/>
  <c r="F495" i="5"/>
  <c r="F493" i="5"/>
  <c r="F491" i="5"/>
  <c r="F489" i="5"/>
  <c r="F487" i="5"/>
  <c r="F485" i="5"/>
  <c r="F483" i="5"/>
  <c r="F481" i="5"/>
  <c r="F479" i="5"/>
  <c r="F477" i="5"/>
  <c r="F475" i="5"/>
  <c r="F473" i="5"/>
  <c r="F471" i="5"/>
  <c r="F469" i="5"/>
  <c r="F467" i="5"/>
  <c r="F465" i="5"/>
  <c r="F463" i="5"/>
  <c r="F461" i="5"/>
  <c r="F459" i="5"/>
  <c r="F457" i="5"/>
  <c r="F455" i="5"/>
  <c r="F453" i="5"/>
  <c r="F451" i="5"/>
  <c r="F449" i="5"/>
  <c r="F494" i="5" l="1"/>
  <c r="F492" i="5"/>
  <c r="F490" i="5"/>
  <c r="F488" i="5"/>
  <c r="F486" i="5"/>
  <c r="F484" i="5"/>
  <c r="F482" i="5"/>
  <c r="F480" i="5"/>
  <c r="F478" i="5"/>
  <c r="F476" i="5"/>
  <c r="F474" i="5"/>
  <c r="F472" i="5"/>
  <c r="F470" i="5"/>
  <c r="F468" i="5"/>
  <c r="F466" i="5"/>
  <c r="F464" i="5"/>
  <c r="F462" i="5"/>
  <c r="F460" i="5"/>
  <c r="F458" i="5"/>
  <c r="F456" i="5"/>
  <c r="F454" i="5"/>
  <c r="F452" i="5"/>
  <c r="F450" i="5"/>
  <c r="F448" i="5"/>
  <c r="Q549" i="5" l="1"/>
  <c r="Q543" i="5"/>
  <c r="Q544" i="5"/>
  <c r="Q537" i="5"/>
  <c r="Q524" i="5"/>
  <c r="Q518" i="5"/>
  <c r="Q512" i="5"/>
  <c r="A429" i="5" l="1"/>
  <c r="D505" i="5" s="1"/>
  <c r="A424" i="5"/>
  <c r="D504" i="5" s="1"/>
  <c r="A419" i="5"/>
  <c r="D503" i="5" s="1"/>
  <c r="A414" i="5"/>
  <c r="D502" i="5" s="1"/>
  <c r="A409" i="5"/>
  <c r="D501" i="5" s="1"/>
  <c r="A404" i="5"/>
  <c r="D500" i="5" s="1"/>
  <c r="A399" i="5"/>
  <c r="D499" i="5" s="1"/>
  <c r="A394" i="5"/>
  <c r="D498" i="5" s="1"/>
  <c r="A389" i="5"/>
  <c r="D497" i="5" s="1"/>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A384" i="5"/>
  <c r="A369" i="5"/>
  <c r="D494" i="5" s="1"/>
  <c r="D495" i="5" s="1"/>
  <c r="A354" i="5"/>
  <c r="D492" i="5" s="1"/>
  <c r="A339" i="5"/>
  <c r="D490" i="5" s="1"/>
  <c r="D491" i="5" s="1"/>
  <c r="A324" i="5"/>
  <c r="D488" i="5" s="1"/>
  <c r="D489" i="5" s="1"/>
  <c r="A309" i="5"/>
  <c r="D486" i="5" s="1"/>
  <c r="D487" i="5" s="1"/>
  <c r="A294" i="5"/>
  <c r="D484" i="5" s="1"/>
  <c r="D485" i="5" s="1"/>
  <c r="A279" i="5"/>
  <c r="D482" i="5" s="1"/>
  <c r="D483" i="5" s="1"/>
  <c r="A264" i="5"/>
  <c r="D480" i="5" s="1"/>
  <c r="D481" i="5" s="1"/>
  <c r="A249" i="5"/>
  <c r="D478" i="5" s="1"/>
  <c r="D479" i="5" s="1"/>
  <c r="A234" i="5"/>
  <c r="D476" i="5" s="1"/>
  <c r="D477" i="5" s="1"/>
  <c r="A219" i="5"/>
  <c r="D474" i="5" s="1"/>
  <c r="A204" i="5"/>
  <c r="D472" i="5" s="1"/>
  <c r="D473" i="5" s="1"/>
  <c r="A189" i="5"/>
  <c r="D470" i="5" s="1"/>
  <c r="D471" i="5" s="1"/>
  <c r="A174" i="5"/>
  <c r="D468" i="5" s="1"/>
  <c r="A159" i="5"/>
  <c r="D466" i="5" s="1"/>
  <c r="D467" i="5" s="1"/>
  <c r="A144" i="5"/>
  <c r="D464" i="5" s="1"/>
  <c r="D465" i="5" s="1"/>
  <c r="A129" i="5"/>
  <c r="D462" i="5" s="1"/>
  <c r="D463" i="5" s="1"/>
  <c r="A114" i="5"/>
  <c r="D460" i="5" s="1"/>
  <c r="D461" i="5" s="1"/>
  <c r="A99" i="5"/>
  <c r="D458" i="5" s="1"/>
  <c r="H293" i="5"/>
  <c r="J292" i="5"/>
  <c r="H290" i="5"/>
  <c r="J289" i="5"/>
  <c r="I288" i="5"/>
  <c r="H287" i="5"/>
  <c r="J286" i="5"/>
  <c r="D285" i="5"/>
  <c r="H284" i="5"/>
  <c r="J283" i="5"/>
  <c r="D282" i="5"/>
  <c r="H281" i="5"/>
  <c r="J280" i="5"/>
  <c r="D279" i="5"/>
  <c r="I279" i="5" s="1"/>
  <c r="H383" i="5"/>
  <c r="J382" i="5"/>
  <c r="H380" i="5"/>
  <c r="J379" i="5"/>
  <c r="H377" i="5"/>
  <c r="J376" i="5"/>
  <c r="D375" i="5"/>
  <c r="I375" i="5" s="1"/>
  <c r="H374" i="5"/>
  <c r="J373" i="5"/>
  <c r="D372" i="5"/>
  <c r="H371" i="5"/>
  <c r="J370" i="5"/>
  <c r="D369" i="5"/>
  <c r="I369" i="5" s="1"/>
  <c r="H368" i="5"/>
  <c r="J367" i="5"/>
  <c r="H365" i="5"/>
  <c r="J364" i="5"/>
  <c r="H362" i="5"/>
  <c r="J361" i="5"/>
  <c r="D360" i="5"/>
  <c r="H359" i="5"/>
  <c r="J358" i="5"/>
  <c r="D357" i="5"/>
  <c r="I357" i="5" s="1"/>
  <c r="H356" i="5"/>
  <c r="J355" i="5"/>
  <c r="D354" i="5"/>
  <c r="H353" i="5"/>
  <c r="J352" i="5"/>
  <c r="H350" i="5"/>
  <c r="J349" i="5"/>
  <c r="I348" i="5"/>
  <c r="H347" i="5"/>
  <c r="J346" i="5"/>
  <c r="D345" i="5"/>
  <c r="H344" i="5"/>
  <c r="J343" i="5"/>
  <c r="D342" i="5"/>
  <c r="H341" i="5"/>
  <c r="J340" i="5"/>
  <c r="D339" i="5"/>
  <c r="I339" i="5" s="1"/>
  <c r="H338" i="5"/>
  <c r="J337" i="5"/>
  <c r="I336" i="5"/>
  <c r="H335" i="5"/>
  <c r="J334" i="5"/>
  <c r="H332" i="5"/>
  <c r="J331" i="5"/>
  <c r="D330" i="5"/>
  <c r="I330" i="5" s="1"/>
  <c r="H329" i="5"/>
  <c r="J328" i="5"/>
  <c r="D327" i="5"/>
  <c r="H326" i="5"/>
  <c r="J325" i="5"/>
  <c r="D324" i="5"/>
  <c r="I324" i="5" s="1"/>
  <c r="H323" i="5"/>
  <c r="J322" i="5"/>
  <c r="I321" i="5"/>
  <c r="H320" i="5"/>
  <c r="J319" i="5"/>
  <c r="H317" i="5"/>
  <c r="J316" i="5"/>
  <c r="D315" i="5"/>
  <c r="H314" i="5"/>
  <c r="J313" i="5"/>
  <c r="D312" i="5"/>
  <c r="H311" i="5"/>
  <c r="J310" i="5"/>
  <c r="D309" i="5"/>
  <c r="I309" i="5" s="1"/>
  <c r="H308" i="5"/>
  <c r="J307" i="5"/>
  <c r="I306" i="5"/>
  <c r="H305" i="5"/>
  <c r="J304" i="5"/>
  <c r="H302" i="5"/>
  <c r="J301" i="5"/>
  <c r="D300" i="5"/>
  <c r="I300" i="5" s="1"/>
  <c r="H299" i="5"/>
  <c r="J298" i="5"/>
  <c r="D297" i="5"/>
  <c r="H296" i="5"/>
  <c r="J295" i="5"/>
  <c r="D294" i="5"/>
  <c r="I294" i="5" s="1"/>
  <c r="H278" i="5"/>
  <c r="J277" i="5"/>
  <c r="I276" i="5"/>
  <c r="H275" i="5"/>
  <c r="J274" i="5"/>
  <c r="H272" i="5"/>
  <c r="J271" i="5"/>
  <c r="D270" i="5"/>
  <c r="I270" i="5" s="1"/>
  <c r="H269" i="5"/>
  <c r="J268" i="5"/>
  <c r="D267" i="5"/>
  <c r="H266" i="5"/>
  <c r="J265" i="5"/>
  <c r="D264" i="5"/>
  <c r="I264" i="5" s="1"/>
  <c r="H263" i="5"/>
  <c r="J262" i="5"/>
  <c r="I261" i="5"/>
  <c r="H260" i="5"/>
  <c r="J259" i="5"/>
  <c r="H257" i="5"/>
  <c r="J256" i="5"/>
  <c r="D255" i="5"/>
  <c r="I255" i="5" s="1"/>
  <c r="H254" i="5"/>
  <c r="J253" i="5"/>
  <c r="D252" i="5"/>
  <c r="H251" i="5"/>
  <c r="J250" i="5"/>
  <c r="D249" i="5"/>
  <c r="I249" i="5" s="1"/>
  <c r="H248" i="5"/>
  <c r="J247" i="5"/>
  <c r="I246" i="5"/>
  <c r="H245" i="5"/>
  <c r="J244" i="5"/>
  <c r="I243" i="5"/>
  <c r="H242" i="5"/>
  <c r="J241" i="5"/>
  <c r="D240" i="5"/>
  <c r="I240" i="5" s="1"/>
  <c r="H239" i="5"/>
  <c r="J238" i="5"/>
  <c r="D237" i="5"/>
  <c r="H236" i="5"/>
  <c r="J235" i="5"/>
  <c r="D234" i="5"/>
  <c r="I234" i="5" s="1"/>
  <c r="H233" i="5"/>
  <c r="J232" i="5"/>
  <c r="I231" i="5"/>
  <c r="H230" i="5"/>
  <c r="J229" i="5"/>
  <c r="H227" i="5"/>
  <c r="J226" i="5"/>
  <c r="D225" i="5"/>
  <c r="I225" i="5" s="1"/>
  <c r="H224" i="5"/>
  <c r="J223" i="5"/>
  <c r="D222" i="5"/>
  <c r="H221" i="5"/>
  <c r="J220" i="5"/>
  <c r="D219" i="5"/>
  <c r="I219" i="5" s="1"/>
  <c r="H218" i="5"/>
  <c r="J217" i="5"/>
  <c r="I216" i="5"/>
  <c r="H215" i="5"/>
  <c r="J214" i="5"/>
  <c r="H212" i="5"/>
  <c r="J211" i="5"/>
  <c r="D210" i="5"/>
  <c r="I210" i="5" s="1"/>
  <c r="H209" i="5"/>
  <c r="J208" i="5"/>
  <c r="D207" i="5"/>
  <c r="H206" i="5"/>
  <c r="J205" i="5"/>
  <c r="D204" i="5"/>
  <c r="I204" i="5" s="1"/>
  <c r="H203" i="5"/>
  <c r="J202" i="5"/>
  <c r="I201" i="5"/>
  <c r="H200" i="5"/>
  <c r="J199" i="5"/>
  <c r="H197" i="5"/>
  <c r="J196" i="5"/>
  <c r="D195" i="5"/>
  <c r="I195" i="5" s="1"/>
  <c r="H194" i="5"/>
  <c r="J193" i="5"/>
  <c r="D192" i="5"/>
  <c r="H191" i="5"/>
  <c r="J190" i="5"/>
  <c r="D189" i="5"/>
  <c r="I189" i="5" s="1"/>
  <c r="H188" i="5"/>
  <c r="J187" i="5"/>
  <c r="I186" i="5"/>
  <c r="H185" i="5"/>
  <c r="J184" i="5"/>
  <c r="I183" i="5"/>
  <c r="H182" i="5"/>
  <c r="J181" i="5"/>
  <c r="D180" i="5"/>
  <c r="H179" i="5"/>
  <c r="J178" i="5"/>
  <c r="D177" i="5"/>
  <c r="H176" i="5"/>
  <c r="J175" i="5"/>
  <c r="D174" i="5"/>
  <c r="I174" i="5" s="1"/>
  <c r="H173" i="5"/>
  <c r="J172" i="5"/>
  <c r="H170" i="5"/>
  <c r="J169" i="5"/>
  <c r="H167" i="5"/>
  <c r="J166" i="5"/>
  <c r="D165" i="5"/>
  <c r="I165" i="5" s="1"/>
  <c r="H164" i="5"/>
  <c r="J163" i="5"/>
  <c r="D162" i="5"/>
  <c r="H161" i="5"/>
  <c r="J160" i="5"/>
  <c r="D159" i="5"/>
  <c r="I159" i="5" s="1"/>
  <c r="H158" i="5"/>
  <c r="J157" i="5"/>
  <c r="I156" i="5"/>
  <c r="H155" i="5"/>
  <c r="J154" i="5"/>
  <c r="H152" i="5"/>
  <c r="J151" i="5"/>
  <c r="D150" i="5"/>
  <c r="I150" i="5" s="1"/>
  <c r="H149" i="5"/>
  <c r="J148" i="5"/>
  <c r="D147" i="5"/>
  <c r="H146" i="5"/>
  <c r="J145" i="5"/>
  <c r="D144" i="5"/>
  <c r="I144" i="5" s="1"/>
  <c r="H143" i="5"/>
  <c r="J142" i="5"/>
  <c r="I141" i="5"/>
  <c r="H140" i="5"/>
  <c r="J139" i="5"/>
  <c r="H137" i="5"/>
  <c r="J136" i="5"/>
  <c r="D135" i="5"/>
  <c r="I135" i="5" s="1"/>
  <c r="H134" i="5"/>
  <c r="J133" i="5"/>
  <c r="D132" i="5"/>
  <c r="H131" i="5"/>
  <c r="J130" i="5"/>
  <c r="D129" i="5"/>
  <c r="I129" i="5" s="1"/>
  <c r="H128" i="5"/>
  <c r="J127" i="5"/>
  <c r="I126" i="5"/>
  <c r="H125" i="5"/>
  <c r="J124" i="5"/>
  <c r="H122" i="5"/>
  <c r="J121" i="5"/>
  <c r="D120" i="5"/>
  <c r="H119" i="5"/>
  <c r="J118" i="5"/>
  <c r="D117" i="5"/>
  <c r="H116" i="5"/>
  <c r="J115" i="5"/>
  <c r="D114" i="5"/>
  <c r="I114" i="5" s="1"/>
  <c r="H113" i="5"/>
  <c r="J112" i="5"/>
  <c r="H110" i="5"/>
  <c r="J109" i="5"/>
  <c r="H107" i="5"/>
  <c r="J106" i="5"/>
  <c r="D105" i="5"/>
  <c r="I105" i="5" s="1"/>
  <c r="H104" i="5"/>
  <c r="J103" i="5"/>
  <c r="D102" i="5"/>
  <c r="I102" i="5" s="1"/>
  <c r="H101" i="5"/>
  <c r="J100" i="5"/>
  <c r="D99" i="5"/>
  <c r="I99" i="5" s="1"/>
  <c r="D493" i="5"/>
  <c r="D475" i="5"/>
  <c r="D469" i="5"/>
  <c r="D459" i="5"/>
  <c r="C348" i="1"/>
  <c r="G348" i="1" s="1"/>
  <c r="D345" i="1"/>
  <c r="D344" i="1"/>
  <c r="T343" i="1"/>
  <c r="T344" i="1" s="1"/>
  <c r="P343" i="1"/>
  <c r="P345" i="1" s="1"/>
  <c r="L343" i="1"/>
  <c r="L345" i="1" s="1"/>
  <c r="H343" i="1"/>
  <c r="H345" i="1" s="1"/>
  <c r="C338" i="1"/>
  <c r="G338" i="1" s="1"/>
  <c r="D335" i="1"/>
  <c r="D334" i="1"/>
  <c r="T333" i="1"/>
  <c r="T334" i="1" s="1"/>
  <c r="P333" i="1"/>
  <c r="P335" i="1" s="1"/>
  <c r="L333" i="1"/>
  <c r="L334" i="1" s="1"/>
  <c r="H333" i="1"/>
  <c r="H335" i="1" s="1"/>
  <c r="C328" i="1"/>
  <c r="G328" i="1" s="1"/>
  <c r="D325" i="1"/>
  <c r="D324" i="1"/>
  <c r="T323" i="1"/>
  <c r="T324" i="1" s="1"/>
  <c r="P323" i="1"/>
  <c r="P325" i="1" s="1"/>
  <c r="L323" i="1"/>
  <c r="L325" i="1" s="1"/>
  <c r="H323" i="1"/>
  <c r="H325" i="1" s="1"/>
  <c r="C318" i="1"/>
  <c r="D315" i="1"/>
  <c r="D314" i="1"/>
  <c r="T313" i="1"/>
  <c r="T314" i="1" s="1"/>
  <c r="P313" i="1"/>
  <c r="P314" i="1" s="1"/>
  <c r="L313" i="1"/>
  <c r="L314" i="1" s="1"/>
  <c r="H313" i="1"/>
  <c r="H314" i="1" s="1"/>
  <c r="C308" i="1"/>
  <c r="G308" i="1" s="1"/>
  <c r="D305" i="1"/>
  <c r="D304" i="1"/>
  <c r="T303" i="1"/>
  <c r="T304" i="1" s="1"/>
  <c r="P303" i="1"/>
  <c r="P305" i="1" s="1"/>
  <c r="L303" i="1"/>
  <c r="L304" i="1" s="1"/>
  <c r="H303" i="1"/>
  <c r="H304" i="1" s="1"/>
  <c r="C298" i="1"/>
  <c r="G298" i="1" s="1"/>
  <c r="D295" i="1"/>
  <c r="D294" i="1"/>
  <c r="T293" i="1"/>
  <c r="T294" i="1" s="1"/>
  <c r="P293" i="1"/>
  <c r="P294" i="1" s="1"/>
  <c r="L293" i="1"/>
  <c r="L295" i="1" s="1"/>
  <c r="H293" i="1"/>
  <c r="H295" i="1" s="1"/>
  <c r="C288" i="1"/>
  <c r="G288" i="1" s="1"/>
  <c r="D285" i="1"/>
  <c r="D284" i="1"/>
  <c r="T283" i="1"/>
  <c r="T284" i="1" s="1"/>
  <c r="P283" i="1"/>
  <c r="P285" i="1" s="1"/>
  <c r="L283" i="1"/>
  <c r="L285" i="1" s="1"/>
  <c r="H283" i="1"/>
  <c r="H285" i="1" s="1"/>
  <c r="C278" i="1"/>
  <c r="D275" i="1"/>
  <c r="D274" i="1"/>
  <c r="T273" i="1"/>
  <c r="T274" i="1" s="1"/>
  <c r="P273" i="1"/>
  <c r="P275" i="1" s="1"/>
  <c r="L273" i="1"/>
  <c r="L275" i="1" s="1"/>
  <c r="H273" i="1"/>
  <c r="H275" i="1" s="1"/>
  <c r="C268" i="1"/>
  <c r="G268" i="1" s="1"/>
  <c r="D265" i="1"/>
  <c r="D264" i="1"/>
  <c r="T263" i="1"/>
  <c r="T265" i="1" s="1"/>
  <c r="P263" i="1"/>
  <c r="P265" i="1" s="1"/>
  <c r="L263" i="1"/>
  <c r="L265" i="1" s="1"/>
  <c r="H263" i="1"/>
  <c r="H265" i="1" s="1"/>
  <c r="C248" i="1"/>
  <c r="D245" i="1"/>
  <c r="D244" i="1"/>
  <c r="T243" i="1"/>
  <c r="T244" i="1" s="1"/>
  <c r="P243" i="1"/>
  <c r="P245" i="1" s="1"/>
  <c r="L243" i="1"/>
  <c r="L245" i="1" s="1"/>
  <c r="H243" i="1"/>
  <c r="H245" i="1" s="1"/>
  <c r="C238" i="1"/>
  <c r="D235" i="1"/>
  <c r="D234" i="1"/>
  <c r="T233" i="1"/>
  <c r="T234" i="1" s="1"/>
  <c r="P233" i="1"/>
  <c r="P235" i="1" s="1"/>
  <c r="L233" i="1"/>
  <c r="L235" i="1" s="1"/>
  <c r="H233" i="1"/>
  <c r="H235" i="1" s="1"/>
  <c r="C228" i="1"/>
  <c r="D225" i="1"/>
  <c r="D224" i="1"/>
  <c r="T223" i="1"/>
  <c r="T224" i="1" s="1"/>
  <c r="P223" i="1"/>
  <c r="P224" i="1" s="1"/>
  <c r="L223" i="1"/>
  <c r="L225" i="1" s="1"/>
  <c r="H223" i="1"/>
  <c r="H224" i="1" s="1"/>
  <c r="C218" i="1"/>
  <c r="D215" i="1"/>
  <c r="D214" i="1"/>
  <c r="T213" i="1"/>
  <c r="T215" i="1" s="1"/>
  <c r="P213" i="1"/>
  <c r="P215" i="1" s="1"/>
  <c r="L213" i="1"/>
  <c r="L215" i="1" s="1"/>
  <c r="H213" i="1"/>
  <c r="H214" i="1" s="1"/>
  <c r="C208" i="1"/>
  <c r="D205" i="1"/>
  <c r="D204" i="1"/>
  <c r="T203" i="1"/>
  <c r="T205" i="1" s="1"/>
  <c r="P203" i="1"/>
  <c r="P204" i="1" s="1"/>
  <c r="L203" i="1"/>
  <c r="L204" i="1" s="1"/>
  <c r="H203" i="1"/>
  <c r="H205" i="1" s="1"/>
  <c r="C198" i="1"/>
  <c r="F294" i="5" s="1"/>
  <c r="D195" i="1"/>
  <c r="D194" i="1"/>
  <c r="T193" i="1"/>
  <c r="T195" i="1" s="1"/>
  <c r="P193" i="1"/>
  <c r="P194" i="1" s="1"/>
  <c r="L193" i="1"/>
  <c r="L194" i="1" s="1"/>
  <c r="H193" i="1"/>
  <c r="H195" i="1" s="1"/>
  <c r="C188" i="1"/>
  <c r="D185" i="1"/>
  <c r="D184" i="1"/>
  <c r="T183" i="1"/>
  <c r="T185" i="1" s="1"/>
  <c r="P183" i="1"/>
  <c r="P185" i="1" s="1"/>
  <c r="L183" i="1"/>
  <c r="L185" i="1" s="1"/>
  <c r="H183" i="1"/>
  <c r="H185" i="1" s="1"/>
  <c r="C178" i="1"/>
  <c r="D175" i="1"/>
  <c r="D174" i="1"/>
  <c r="T173" i="1"/>
  <c r="T174" i="1" s="1"/>
  <c r="P173" i="1"/>
  <c r="P174" i="1" s="1"/>
  <c r="L173" i="1"/>
  <c r="L175" i="1" s="1"/>
  <c r="H173" i="1"/>
  <c r="H175" i="1" s="1"/>
  <c r="C168" i="1"/>
  <c r="D165" i="1"/>
  <c r="D164" i="1"/>
  <c r="T163" i="1"/>
  <c r="T164" i="1" s="1"/>
  <c r="P163" i="1"/>
  <c r="P164" i="1" s="1"/>
  <c r="L163" i="1"/>
  <c r="L164" i="1" s="1"/>
  <c r="H163" i="1"/>
  <c r="H165" i="1" s="1"/>
  <c r="C158" i="1"/>
  <c r="D155" i="1"/>
  <c r="D154" i="1"/>
  <c r="T153" i="1"/>
  <c r="T155" i="1" s="1"/>
  <c r="P153" i="1"/>
  <c r="P155" i="1" s="1"/>
  <c r="L153" i="1"/>
  <c r="L155" i="1" s="1"/>
  <c r="H153" i="1"/>
  <c r="H154" i="1" s="1"/>
  <c r="C148" i="1"/>
  <c r="D145" i="1"/>
  <c r="D144" i="1"/>
  <c r="T143" i="1"/>
  <c r="T144" i="1" s="1"/>
  <c r="P143" i="1"/>
  <c r="P145" i="1" s="1"/>
  <c r="L143" i="1"/>
  <c r="L145" i="1" s="1"/>
  <c r="H143" i="1"/>
  <c r="H145" i="1" s="1"/>
  <c r="C138" i="1"/>
  <c r="F204" i="5" s="1"/>
  <c r="D135" i="1"/>
  <c r="D134" i="1"/>
  <c r="T133" i="1"/>
  <c r="T135" i="1" s="1"/>
  <c r="P133" i="1"/>
  <c r="P134" i="1" s="1"/>
  <c r="L133" i="1"/>
  <c r="L134" i="1" s="1"/>
  <c r="H133" i="1"/>
  <c r="H134" i="1" s="1"/>
  <c r="C128" i="1"/>
  <c r="D125" i="1"/>
  <c r="D124" i="1"/>
  <c r="T123" i="1"/>
  <c r="T125" i="1" s="1"/>
  <c r="P123" i="1"/>
  <c r="P125" i="1" s="1"/>
  <c r="L123" i="1"/>
  <c r="L125" i="1" s="1"/>
  <c r="H123" i="1"/>
  <c r="H125" i="1" s="1"/>
  <c r="C118" i="1"/>
  <c r="D115" i="1"/>
  <c r="D114" i="1"/>
  <c r="T113" i="1"/>
  <c r="T114" i="1" s="1"/>
  <c r="P113" i="1"/>
  <c r="P115" i="1" s="1"/>
  <c r="L113" i="1"/>
  <c r="L115" i="1" s="1"/>
  <c r="H113" i="1"/>
  <c r="H115" i="1" s="1"/>
  <c r="C108" i="1"/>
  <c r="D105" i="1"/>
  <c r="D104" i="1"/>
  <c r="T103" i="1"/>
  <c r="T104" i="1" s="1"/>
  <c r="P103" i="1"/>
  <c r="P104" i="1" s="1"/>
  <c r="L103" i="1"/>
  <c r="L105" i="1" s="1"/>
  <c r="H103" i="1"/>
  <c r="H105" i="1" s="1"/>
  <c r="C98" i="1"/>
  <c r="D95" i="1"/>
  <c r="D94" i="1"/>
  <c r="T93" i="1"/>
  <c r="T95" i="1" s="1"/>
  <c r="P93" i="1"/>
  <c r="P95" i="1" s="1"/>
  <c r="L93" i="1"/>
  <c r="L95" i="1" s="1"/>
  <c r="H93" i="1"/>
  <c r="H94" i="1" s="1"/>
  <c r="C88" i="1"/>
  <c r="D85" i="1"/>
  <c r="D84" i="1"/>
  <c r="T83" i="1"/>
  <c r="T84" i="1" s="1"/>
  <c r="P83" i="1"/>
  <c r="P85" i="1" s="1"/>
  <c r="L83" i="1"/>
  <c r="L84" i="1" s="1"/>
  <c r="H83" i="1"/>
  <c r="H85" i="1" s="1"/>
  <c r="C78" i="1"/>
  <c r="F114" i="5" s="1"/>
  <c r="D75" i="1"/>
  <c r="D74" i="1"/>
  <c r="T73" i="1"/>
  <c r="T75" i="1" s="1"/>
  <c r="P73" i="1"/>
  <c r="P74" i="1" s="1"/>
  <c r="L73" i="1"/>
  <c r="L74" i="1" s="1"/>
  <c r="H73" i="1"/>
  <c r="H74" i="1" s="1"/>
  <c r="C68" i="1"/>
  <c r="D65" i="1"/>
  <c r="D64" i="1"/>
  <c r="T63" i="1"/>
  <c r="T64" i="1" s="1"/>
  <c r="P63" i="1"/>
  <c r="P65" i="1" s="1"/>
  <c r="L63" i="1"/>
  <c r="L65" i="1" s="1"/>
  <c r="H63" i="1"/>
  <c r="H65" i="1" s="1"/>
  <c r="P274" i="1" l="1"/>
  <c r="L324" i="1"/>
  <c r="E278" i="1"/>
  <c r="H334" i="1"/>
  <c r="E318" i="1"/>
  <c r="L305" i="1"/>
  <c r="L284" i="1"/>
  <c r="P295" i="1"/>
  <c r="P284" i="1"/>
  <c r="H324" i="1"/>
  <c r="H328" i="1" s="1"/>
  <c r="F420" i="5" s="1"/>
  <c r="M420" i="5" s="1"/>
  <c r="H284" i="1"/>
  <c r="H288" i="1" s="1"/>
  <c r="F400" i="5" s="1"/>
  <c r="M400" i="5" s="1"/>
  <c r="T295" i="1"/>
  <c r="H305" i="1"/>
  <c r="I308" i="1" s="1"/>
  <c r="T325" i="1"/>
  <c r="H294" i="1"/>
  <c r="H298" i="1" s="1"/>
  <c r="F405" i="5" s="1"/>
  <c r="M405" i="5" s="1"/>
  <c r="H344" i="1"/>
  <c r="H348" i="1" s="1"/>
  <c r="F430" i="5" s="1"/>
  <c r="M430" i="5" s="1"/>
  <c r="L264" i="1"/>
  <c r="T285" i="1"/>
  <c r="L294" i="1"/>
  <c r="L335" i="1"/>
  <c r="L344" i="1"/>
  <c r="T264" i="1"/>
  <c r="P344" i="1"/>
  <c r="H274" i="1"/>
  <c r="T345" i="1"/>
  <c r="G278" i="1"/>
  <c r="K278" i="1" s="1"/>
  <c r="M278" i="1" s="1"/>
  <c r="G248" i="1"/>
  <c r="F372" i="5" s="1"/>
  <c r="M372" i="5" s="1"/>
  <c r="F369" i="5"/>
  <c r="L369" i="5" s="1"/>
  <c r="G238" i="1"/>
  <c r="F357" i="5" s="1"/>
  <c r="M357" i="5" s="1"/>
  <c r="F354" i="5"/>
  <c r="L354" i="5" s="1"/>
  <c r="G228" i="1"/>
  <c r="F342" i="5" s="1"/>
  <c r="M342" i="5" s="1"/>
  <c r="F339" i="5"/>
  <c r="L339" i="5" s="1"/>
  <c r="G218" i="1"/>
  <c r="F327" i="5" s="1"/>
  <c r="M327" i="5" s="1"/>
  <c r="F324" i="5"/>
  <c r="L324" i="5" s="1"/>
  <c r="G208" i="1"/>
  <c r="F312" i="5" s="1"/>
  <c r="M312" i="5" s="1"/>
  <c r="F309" i="5"/>
  <c r="L309" i="5" s="1"/>
  <c r="G188" i="1"/>
  <c r="F282" i="5" s="1"/>
  <c r="M282" i="5" s="1"/>
  <c r="F279" i="5"/>
  <c r="L279" i="5" s="1"/>
  <c r="G178" i="1"/>
  <c r="F267" i="5" s="1"/>
  <c r="M267" i="5" s="1"/>
  <c r="F264" i="5"/>
  <c r="L264" i="5" s="1"/>
  <c r="L480" i="5" s="1"/>
  <c r="G168" i="1"/>
  <c r="F249" i="5"/>
  <c r="L249" i="5" s="1"/>
  <c r="G158" i="1"/>
  <c r="F237" i="5" s="1"/>
  <c r="M237" i="5" s="1"/>
  <c r="F234" i="5"/>
  <c r="L234" i="5" s="1"/>
  <c r="G128" i="1"/>
  <c r="F192" i="5" s="1"/>
  <c r="M192" i="5" s="1"/>
  <c r="F189" i="5"/>
  <c r="L189" i="5" s="1"/>
  <c r="G118" i="1"/>
  <c r="F177" i="5" s="1"/>
  <c r="M177" i="5" s="1"/>
  <c r="F174" i="5"/>
  <c r="L174" i="5" s="1"/>
  <c r="G108" i="1"/>
  <c r="F162" i="5" s="1"/>
  <c r="M162" i="5" s="1"/>
  <c r="F159" i="5"/>
  <c r="L159" i="5" s="1"/>
  <c r="G98" i="1"/>
  <c r="F147" i="5" s="1"/>
  <c r="M147" i="5" s="1"/>
  <c r="F144" i="5"/>
  <c r="L144" i="5" s="1"/>
  <c r="G88" i="1"/>
  <c r="F132" i="5" s="1"/>
  <c r="M132" i="5" s="1"/>
  <c r="F129" i="5"/>
  <c r="L129" i="5" s="1"/>
  <c r="G68" i="1"/>
  <c r="F102" i="5" s="1"/>
  <c r="M102" i="5" s="1"/>
  <c r="F99" i="5"/>
  <c r="L99" i="5" s="1"/>
  <c r="G148" i="1"/>
  <c r="F222" i="5" s="1"/>
  <c r="M222" i="5" s="1"/>
  <c r="F219" i="5"/>
  <c r="L219" i="5" s="1"/>
  <c r="L294" i="5"/>
  <c r="I318" i="5"/>
  <c r="L204" i="5"/>
  <c r="I213" i="5"/>
  <c r="I222" i="5"/>
  <c r="I123" i="5"/>
  <c r="I297" i="5"/>
  <c r="I327" i="5"/>
  <c r="I315" i="5"/>
  <c r="I252" i="5"/>
  <c r="I192" i="5"/>
  <c r="I273" i="5"/>
  <c r="I345" i="5"/>
  <c r="I354" i="5"/>
  <c r="I363" i="5"/>
  <c r="I378" i="5"/>
  <c r="I285" i="5"/>
  <c r="I291" i="5"/>
  <c r="I366" i="5"/>
  <c r="I282" i="5"/>
  <c r="L114" i="5"/>
  <c r="I351" i="5"/>
  <c r="I360" i="5"/>
  <c r="I117" i="5"/>
  <c r="I198" i="5"/>
  <c r="I207" i="5"/>
  <c r="I258" i="5"/>
  <c r="I267" i="5"/>
  <c r="I333" i="5"/>
  <c r="I342" i="5"/>
  <c r="I108" i="5"/>
  <c r="I132" i="5"/>
  <c r="I381" i="5"/>
  <c r="I153" i="5"/>
  <c r="I168" i="5"/>
  <c r="I228" i="5"/>
  <c r="I237" i="5"/>
  <c r="I303" i="5"/>
  <c r="I312" i="5"/>
  <c r="I372" i="5"/>
  <c r="I138" i="5"/>
  <c r="I147" i="5"/>
  <c r="I111" i="5"/>
  <c r="I120" i="5"/>
  <c r="I171" i="5"/>
  <c r="I180" i="5"/>
  <c r="I162" i="5"/>
  <c r="I177" i="5"/>
  <c r="K348" i="1"/>
  <c r="I348" i="1"/>
  <c r="D348" i="1"/>
  <c r="F429" i="5" s="1"/>
  <c r="L429" i="5" s="1"/>
  <c r="E348" i="1"/>
  <c r="K338" i="1"/>
  <c r="I338" i="1"/>
  <c r="H338" i="1"/>
  <c r="F425" i="5" s="1"/>
  <c r="M425" i="5" s="1"/>
  <c r="T335" i="1"/>
  <c r="P334" i="1"/>
  <c r="D338" i="1"/>
  <c r="F424" i="5" s="1"/>
  <c r="L424" i="5" s="1"/>
  <c r="E338" i="1"/>
  <c r="K328" i="1"/>
  <c r="I328" i="1"/>
  <c r="P324" i="1"/>
  <c r="D328" i="1"/>
  <c r="F419" i="5" s="1"/>
  <c r="L419" i="5" s="1"/>
  <c r="E328" i="1"/>
  <c r="G318" i="1"/>
  <c r="H315" i="1"/>
  <c r="L315" i="1"/>
  <c r="P315" i="1"/>
  <c r="T315" i="1"/>
  <c r="D318" i="1"/>
  <c r="F414" i="5" s="1"/>
  <c r="L414" i="5" s="1"/>
  <c r="K308" i="1"/>
  <c r="H308" i="1"/>
  <c r="F410" i="5" s="1"/>
  <c r="M410" i="5" s="1"/>
  <c r="T305" i="1"/>
  <c r="P304" i="1"/>
  <c r="D308" i="1"/>
  <c r="F409" i="5" s="1"/>
  <c r="L409" i="5" s="1"/>
  <c r="E308" i="1"/>
  <c r="I298" i="1"/>
  <c r="K298" i="1"/>
  <c r="D298" i="1"/>
  <c r="F404" i="5" s="1"/>
  <c r="L404" i="5" s="1"/>
  <c r="E298" i="1"/>
  <c r="K288" i="1"/>
  <c r="I288" i="1"/>
  <c r="D288" i="1"/>
  <c r="F399" i="5" s="1"/>
  <c r="L399" i="5" s="1"/>
  <c r="E288" i="1"/>
  <c r="L274" i="1"/>
  <c r="D278" i="1"/>
  <c r="F394" i="5" s="1"/>
  <c r="L394" i="5" s="1"/>
  <c r="T275" i="1"/>
  <c r="K268" i="1"/>
  <c r="I268" i="1"/>
  <c r="H264" i="1"/>
  <c r="H268" i="1" s="1"/>
  <c r="F390" i="5" s="1"/>
  <c r="M390" i="5" s="1"/>
  <c r="P264" i="1"/>
  <c r="D268" i="1"/>
  <c r="F389" i="5" s="1"/>
  <c r="L389" i="5" s="1"/>
  <c r="E268" i="1"/>
  <c r="D198" i="1"/>
  <c r="F296" i="5" s="1"/>
  <c r="L296" i="5" s="1"/>
  <c r="Q296" i="5" s="1"/>
  <c r="H184" i="1"/>
  <c r="P244" i="1"/>
  <c r="L184" i="1"/>
  <c r="H194" i="1"/>
  <c r="T204" i="1"/>
  <c r="T235" i="1"/>
  <c r="D148" i="1"/>
  <c r="F221" i="5" s="1"/>
  <c r="L221" i="5" s="1"/>
  <c r="Q221" i="5" s="1"/>
  <c r="T245" i="1"/>
  <c r="L205" i="1"/>
  <c r="H144" i="1"/>
  <c r="T175" i="1"/>
  <c r="T184" i="1"/>
  <c r="H244" i="1"/>
  <c r="D218" i="1"/>
  <c r="F326" i="5" s="1"/>
  <c r="L326" i="5" s="1"/>
  <c r="Q326" i="5" s="1"/>
  <c r="L244" i="1"/>
  <c r="G198" i="1"/>
  <c r="K248" i="1"/>
  <c r="F375" i="5" s="1"/>
  <c r="N375" i="5" s="1"/>
  <c r="H225" i="1"/>
  <c r="T134" i="1"/>
  <c r="D248" i="1"/>
  <c r="F371" i="5" s="1"/>
  <c r="L371" i="5" s="1"/>
  <c r="Q371" i="5" s="1"/>
  <c r="P205" i="1"/>
  <c r="L214" i="1"/>
  <c r="E248" i="1"/>
  <c r="F370" i="5" s="1"/>
  <c r="L370" i="5" s="1"/>
  <c r="P135" i="1"/>
  <c r="L144" i="1"/>
  <c r="T154" i="1"/>
  <c r="P214" i="1"/>
  <c r="D138" i="1"/>
  <c r="F206" i="5" s="1"/>
  <c r="L206" i="5" s="1"/>
  <c r="Q206" i="5" s="1"/>
  <c r="H164" i="1"/>
  <c r="T194" i="1"/>
  <c r="E208" i="1"/>
  <c r="F310" i="5" s="1"/>
  <c r="L310" i="5" s="1"/>
  <c r="H155" i="1"/>
  <c r="E198" i="1"/>
  <c r="F295" i="5" s="1"/>
  <c r="L295" i="5" s="1"/>
  <c r="L224" i="1"/>
  <c r="T165" i="1"/>
  <c r="L174" i="1"/>
  <c r="H234" i="1"/>
  <c r="H238" i="1" s="1"/>
  <c r="F359" i="5" s="1"/>
  <c r="M359" i="5" s="1"/>
  <c r="Q359" i="5" s="1"/>
  <c r="P114" i="1"/>
  <c r="H124" i="1"/>
  <c r="G138" i="1"/>
  <c r="P144" i="1"/>
  <c r="D158" i="1"/>
  <c r="F236" i="5" s="1"/>
  <c r="L236" i="5" s="1"/>
  <c r="Q236" i="5" s="1"/>
  <c r="P184" i="1"/>
  <c r="D188" i="1"/>
  <c r="F281" i="5" s="1"/>
  <c r="L281" i="5" s="1"/>
  <c r="Q281" i="5" s="1"/>
  <c r="H204" i="1"/>
  <c r="T214" i="1"/>
  <c r="E218" i="1"/>
  <c r="F325" i="5" s="1"/>
  <c r="L325" i="5" s="1"/>
  <c r="L234" i="1"/>
  <c r="L124" i="1"/>
  <c r="E188" i="1"/>
  <c r="F280" i="5" s="1"/>
  <c r="L280" i="5" s="1"/>
  <c r="L195" i="1"/>
  <c r="P225" i="1"/>
  <c r="P234" i="1"/>
  <c r="D238" i="1"/>
  <c r="F356" i="5" s="1"/>
  <c r="L356" i="5" s="1"/>
  <c r="Q356" i="5" s="1"/>
  <c r="P124" i="1"/>
  <c r="L154" i="1"/>
  <c r="E168" i="1"/>
  <c r="F250" i="5" s="1"/>
  <c r="L250" i="5" s="1"/>
  <c r="H174" i="1"/>
  <c r="P195" i="1"/>
  <c r="D208" i="1"/>
  <c r="F311" i="5" s="1"/>
  <c r="L311" i="5" s="1"/>
  <c r="Q311" i="5" s="1"/>
  <c r="H215" i="1"/>
  <c r="T225" i="1"/>
  <c r="E238" i="1"/>
  <c r="F355" i="5" s="1"/>
  <c r="L355" i="5" s="1"/>
  <c r="T124" i="1"/>
  <c r="P154" i="1"/>
  <c r="D228" i="1"/>
  <c r="F341" i="5" s="1"/>
  <c r="L341" i="5" s="1"/>
  <c r="Q341" i="5" s="1"/>
  <c r="E138" i="1"/>
  <c r="F205" i="5" s="1"/>
  <c r="L205" i="5" s="1"/>
  <c r="E228" i="1"/>
  <c r="F340" i="5" s="1"/>
  <c r="L340" i="5" s="1"/>
  <c r="P175" i="1"/>
  <c r="D128" i="1"/>
  <c r="F191" i="5" s="1"/>
  <c r="L191" i="5" s="1"/>
  <c r="Q191" i="5" s="1"/>
  <c r="H135" i="1"/>
  <c r="T145" i="1"/>
  <c r="E158" i="1"/>
  <c r="F235" i="5" s="1"/>
  <c r="L235" i="5" s="1"/>
  <c r="L165" i="1"/>
  <c r="E128" i="1"/>
  <c r="F190" i="5" s="1"/>
  <c r="L190" i="5" s="1"/>
  <c r="L135" i="1"/>
  <c r="P165" i="1"/>
  <c r="D178" i="1"/>
  <c r="F266" i="5" s="1"/>
  <c r="L266" i="5" s="1"/>
  <c r="Q266" i="5" s="1"/>
  <c r="E178" i="1"/>
  <c r="F265" i="5" s="1"/>
  <c r="L265" i="5" s="1"/>
  <c r="H64" i="1"/>
  <c r="E148" i="1"/>
  <c r="F220" i="5" s="1"/>
  <c r="L220" i="5" s="1"/>
  <c r="E78" i="1"/>
  <c r="F115" i="5" s="1"/>
  <c r="L115" i="5" s="1"/>
  <c r="P84" i="1"/>
  <c r="L94" i="1"/>
  <c r="H104" i="1"/>
  <c r="D168" i="1"/>
  <c r="F251" i="5" s="1"/>
  <c r="L251" i="5" s="1"/>
  <c r="Q251" i="5" s="1"/>
  <c r="H75" i="1"/>
  <c r="L104" i="1"/>
  <c r="L114" i="1"/>
  <c r="L85" i="1"/>
  <c r="E98" i="1"/>
  <c r="F145" i="5" s="1"/>
  <c r="L145" i="5" s="1"/>
  <c r="T65" i="1"/>
  <c r="T74" i="1"/>
  <c r="H114" i="1"/>
  <c r="D68" i="1"/>
  <c r="F101" i="5" s="1"/>
  <c r="L101" i="5" s="1"/>
  <c r="Q101" i="5" s="1"/>
  <c r="L64" i="1"/>
  <c r="H84" i="1"/>
  <c r="H88" i="1" s="1"/>
  <c r="F134" i="5" s="1"/>
  <c r="M134" i="5" s="1"/>
  <c r="Q134" i="5" s="1"/>
  <c r="E88" i="1"/>
  <c r="F130" i="5" s="1"/>
  <c r="L130" i="5" s="1"/>
  <c r="T94" i="1"/>
  <c r="D78" i="1"/>
  <c r="F116" i="5" s="1"/>
  <c r="L116" i="5" s="1"/>
  <c r="Q116" i="5" s="1"/>
  <c r="T115" i="1"/>
  <c r="T85" i="1"/>
  <c r="P94" i="1"/>
  <c r="P64" i="1"/>
  <c r="G78" i="1"/>
  <c r="H98" i="1"/>
  <c r="F149" i="5" s="1"/>
  <c r="M149" i="5" s="1"/>
  <c r="Q149" i="5" s="1"/>
  <c r="D98" i="1"/>
  <c r="F146" i="5" s="1"/>
  <c r="L146" i="5" s="1"/>
  <c r="Q146" i="5" s="1"/>
  <c r="E68" i="1"/>
  <c r="F100" i="5" s="1"/>
  <c r="L100" i="5" s="1"/>
  <c r="P105" i="1"/>
  <c r="D118" i="1"/>
  <c r="F176" i="5" s="1"/>
  <c r="L176" i="5" s="1"/>
  <c r="Q176" i="5" s="1"/>
  <c r="L75" i="1"/>
  <c r="P75" i="1"/>
  <c r="D88" i="1"/>
  <c r="F131" i="5" s="1"/>
  <c r="L131" i="5" s="1"/>
  <c r="Q131" i="5" s="1"/>
  <c r="H95" i="1"/>
  <c r="I98" i="1" s="1"/>
  <c r="F148" i="5" s="1"/>
  <c r="M148" i="5" s="1"/>
  <c r="T105" i="1"/>
  <c r="E118" i="1"/>
  <c r="F175" i="5" s="1"/>
  <c r="L175" i="5" s="1"/>
  <c r="D108" i="1"/>
  <c r="F161" i="5" s="1"/>
  <c r="L161" i="5" s="1"/>
  <c r="Q161" i="5" s="1"/>
  <c r="E108" i="1"/>
  <c r="F160" i="5" s="1"/>
  <c r="L160" i="5" s="1"/>
  <c r="L559" i="5"/>
  <c r="L552" i="5"/>
  <c r="L546" i="5"/>
  <c r="L540" i="5"/>
  <c r="P533" i="5"/>
  <c r="O533" i="5"/>
  <c r="N533" i="5"/>
  <c r="M533" i="5"/>
  <c r="L533" i="5"/>
  <c r="L527" i="5"/>
  <c r="L521" i="5"/>
  <c r="L515" i="5"/>
  <c r="Q531" i="5"/>
  <c r="Q530" i="5"/>
  <c r="Q529" i="5"/>
  <c r="Q550" i="5"/>
  <c r="Q525" i="5"/>
  <c r="Q519" i="5"/>
  <c r="Q551" i="5"/>
  <c r="Q548" i="5"/>
  <c r="P552" i="5"/>
  <c r="O552" i="5"/>
  <c r="N552" i="5"/>
  <c r="M552" i="5"/>
  <c r="Q545" i="5"/>
  <c r="Q542" i="5"/>
  <c r="P546" i="5"/>
  <c r="O546" i="5"/>
  <c r="N546" i="5"/>
  <c r="M546" i="5"/>
  <c r="I208" i="1" l="1"/>
  <c r="F313" i="5" s="1"/>
  <c r="M313" i="5" s="1"/>
  <c r="Q313" i="5" s="1"/>
  <c r="I238" i="1"/>
  <c r="F358" i="5" s="1"/>
  <c r="M358" i="5" s="1"/>
  <c r="K238" i="1"/>
  <c r="F360" i="5" s="1"/>
  <c r="N360" i="5" s="1"/>
  <c r="N492" i="5" s="1"/>
  <c r="K98" i="1"/>
  <c r="F150" i="5" s="1"/>
  <c r="N150" i="5" s="1"/>
  <c r="N464" i="5" s="1"/>
  <c r="K118" i="1"/>
  <c r="F180" i="5" s="1"/>
  <c r="N180" i="5" s="1"/>
  <c r="Q180" i="5" s="1"/>
  <c r="H208" i="1"/>
  <c r="F314" i="5" s="1"/>
  <c r="M314" i="5" s="1"/>
  <c r="Q314" i="5" s="1"/>
  <c r="K208" i="1"/>
  <c r="F315" i="5" s="1"/>
  <c r="N315" i="5" s="1"/>
  <c r="Q315" i="5" s="1"/>
  <c r="K218" i="1"/>
  <c r="F330" i="5" s="1"/>
  <c r="N330" i="5" s="1"/>
  <c r="N488" i="5" s="1"/>
  <c r="H68" i="1"/>
  <c r="F104" i="5" s="1"/>
  <c r="M104" i="5" s="1"/>
  <c r="Q104" i="5" s="1"/>
  <c r="I68" i="1"/>
  <c r="F103" i="5" s="1"/>
  <c r="M103" i="5" s="1"/>
  <c r="I88" i="1"/>
  <c r="F133" i="5" s="1"/>
  <c r="M133" i="5" s="1"/>
  <c r="M463" i="5" s="1"/>
  <c r="H108" i="1"/>
  <c r="F164" i="5" s="1"/>
  <c r="M164" i="5" s="1"/>
  <c r="Q164" i="5" s="1"/>
  <c r="I108" i="1"/>
  <c r="F163" i="5" s="1"/>
  <c r="M163" i="5" s="1"/>
  <c r="Q163" i="5" s="1"/>
  <c r="H118" i="1"/>
  <c r="F179" i="5" s="1"/>
  <c r="M179" i="5" s="1"/>
  <c r="Q179" i="5" s="1"/>
  <c r="I148" i="1"/>
  <c r="F223" i="5" s="1"/>
  <c r="M223" i="5" s="1"/>
  <c r="Q223" i="5" s="1"/>
  <c r="Q264" i="5"/>
  <c r="Q430" i="5"/>
  <c r="M505" i="5"/>
  <c r="Q429" i="5"/>
  <c r="L505" i="5"/>
  <c r="Q425" i="5"/>
  <c r="M504" i="5"/>
  <c r="Q424" i="5"/>
  <c r="L504" i="5"/>
  <c r="Q420" i="5"/>
  <c r="M503" i="5"/>
  <c r="Q419" i="5"/>
  <c r="L503" i="5"/>
  <c r="Q414" i="5"/>
  <c r="L502" i="5"/>
  <c r="Q409" i="5"/>
  <c r="L501" i="5"/>
  <c r="Q410" i="5"/>
  <c r="M501" i="5"/>
  <c r="Q404" i="5"/>
  <c r="L500" i="5"/>
  <c r="Q405" i="5"/>
  <c r="M500" i="5"/>
  <c r="Q399" i="5"/>
  <c r="L499" i="5"/>
  <c r="Q400" i="5"/>
  <c r="M499" i="5"/>
  <c r="Q394" i="5"/>
  <c r="L498" i="5"/>
  <c r="L278" i="1"/>
  <c r="F396" i="5" s="1"/>
  <c r="N396" i="5" s="1"/>
  <c r="O278" i="1"/>
  <c r="Q278" i="1" s="1"/>
  <c r="I278" i="1"/>
  <c r="H278" i="1"/>
  <c r="F395" i="5" s="1"/>
  <c r="M395" i="5" s="1"/>
  <c r="Q390" i="5"/>
  <c r="M497" i="5"/>
  <c r="Q389" i="5"/>
  <c r="L497" i="5"/>
  <c r="Q372" i="5"/>
  <c r="M494" i="5"/>
  <c r="Q375" i="5"/>
  <c r="N494" i="5"/>
  <c r="Q370" i="5"/>
  <c r="L495" i="5"/>
  <c r="Q369" i="5"/>
  <c r="L494" i="5"/>
  <c r="H248" i="1"/>
  <c r="F374" i="5" s="1"/>
  <c r="M374" i="5" s="1"/>
  <c r="Q374" i="5" s="1"/>
  <c r="I248" i="1"/>
  <c r="F373" i="5" s="1"/>
  <c r="M373" i="5" s="1"/>
  <c r="Q360" i="5"/>
  <c r="Q355" i="5"/>
  <c r="L493" i="5"/>
  <c r="Q354" i="5"/>
  <c r="L492" i="5"/>
  <c r="Q358" i="5"/>
  <c r="M493" i="5"/>
  <c r="Q357" i="5"/>
  <c r="M492" i="5"/>
  <c r="Q339" i="5"/>
  <c r="L490" i="5"/>
  <c r="Q342" i="5"/>
  <c r="M490" i="5"/>
  <c r="I228" i="1"/>
  <c r="F343" i="5" s="1"/>
  <c r="M343" i="5" s="1"/>
  <c r="K228" i="1"/>
  <c r="F345" i="5" s="1"/>
  <c r="N345" i="5" s="1"/>
  <c r="Q340" i="5"/>
  <c r="L491" i="5"/>
  <c r="H228" i="1"/>
  <c r="F344" i="5" s="1"/>
  <c r="M344" i="5" s="1"/>
  <c r="Q344" i="5" s="1"/>
  <c r="Q325" i="5"/>
  <c r="L489" i="5"/>
  <c r="Q327" i="5"/>
  <c r="M488" i="5"/>
  <c r="I218" i="1"/>
  <c r="F328" i="5" s="1"/>
  <c r="M328" i="5" s="1"/>
  <c r="H218" i="1"/>
  <c r="F329" i="5" s="1"/>
  <c r="M329" i="5" s="1"/>
  <c r="Q329" i="5" s="1"/>
  <c r="Q324" i="5"/>
  <c r="L488" i="5"/>
  <c r="Q309" i="5"/>
  <c r="L486" i="5"/>
  <c r="Q310" i="5"/>
  <c r="L487" i="5"/>
  <c r="Q312" i="5"/>
  <c r="M486" i="5"/>
  <c r="Q295" i="5"/>
  <c r="L485" i="5"/>
  <c r="Q294" i="5"/>
  <c r="L484" i="5"/>
  <c r="K198" i="1"/>
  <c r="L198" i="1" s="1"/>
  <c r="F302" i="5" s="1"/>
  <c r="N302" i="5" s="1"/>
  <c r="Q302" i="5" s="1"/>
  <c r="F297" i="5"/>
  <c r="M297" i="5" s="1"/>
  <c r="Q282" i="5"/>
  <c r="M482" i="5"/>
  <c r="K188" i="1"/>
  <c r="F285" i="5" s="1"/>
  <c r="N285" i="5" s="1"/>
  <c r="I188" i="1"/>
  <c r="F283" i="5" s="1"/>
  <c r="M283" i="5" s="1"/>
  <c r="Q280" i="5"/>
  <c r="L483" i="5"/>
  <c r="H188" i="1"/>
  <c r="F284" i="5" s="1"/>
  <c r="M284" i="5" s="1"/>
  <c r="Q284" i="5" s="1"/>
  <c r="Q279" i="5"/>
  <c r="L482" i="5"/>
  <c r="Q267" i="5"/>
  <c r="M480" i="5"/>
  <c r="Q265" i="5"/>
  <c r="L481" i="5"/>
  <c r="I178" i="1"/>
  <c r="F268" i="5" s="1"/>
  <c r="M268" i="5" s="1"/>
  <c r="H178" i="1"/>
  <c r="F269" i="5" s="1"/>
  <c r="M269" i="5" s="1"/>
  <c r="Q269" i="5" s="1"/>
  <c r="K178" i="1"/>
  <c r="F270" i="5" s="1"/>
  <c r="N270" i="5" s="1"/>
  <c r="K168" i="1"/>
  <c r="M168" i="1" s="1"/>
  <c r="F256" i="5" s="1"/>
  <c r="N256" i="5" s="1"/>
  <c r="F252" i="5"/>
  <c r="M252" i="5" s="1"/>
  <c r="Q250" i="5"/>
  <c r="L479" i="5"/>
  <c r="H168" i="1"/>
  <c r="F254" i="5" s="1"/>
  <c r="M254" i="5" s="1"/>
  <c r="Q254" i="5" s="1"/>
  <c r="I168" i="1"/>
  <c r="F253" i="5" s="1"/>
  <c r="M253" i="5" s="1"/>
  <c r="Q249" i="5"/>
  <c r="L478" i="5"/>
  <c r="Q237" i="5"/>
  <c r="M476" i="5"/>
  <c r="Q234" i="5"/>
  <c r="L476" i="5"/>
  <c r="H158" i="1"/>
  <c r="F239" i="5" s="1"/>
  <c r="M239" i="5" s="1"/>
  <c r="Q239" i="5" s="1"/>
  <c r="I158" i="1"/>
  <c r="F238" i="5" s="1"/>
  <c r="M238" i="5" s="1"/>
  <c r="Q235" i="5"/>
  <c r="L477" i="5"/>
  <c r="K158" i="1"/>
  <c r="F240" i="5" s="1"/>
  <c r="N240" i="5" s="1"/>
  <c r="Q219" i="5"/>
  <c r="L474" i="5"/>
  <c r="Q222" i="5"/>
  <c r="M474" i="5"/>
  <c r="Q220" i="5"/>
  <c r="L475" i="5"/>
  <c r="K138" i="1"/>
  <c r="M138" i="1" s="1"/>
  <c r="F211" i="5" s="1"/>
  <c r="N211" i="5" s="1"/>
  <c r="F207" i="5"/>
  <c r="M207" i="5" s="1"/>
  <c r="Q205" i="5"/>
  <c r="L473" i="5"/>
  <c r="Q204" i="5"/>
  <c r="L472" i="5"/>
  <c r="Q192" i="5"/>
  <c r="M470" i="5"/>
  <c r="Q189" i="5"/>
  <c r="L470" i="5"/>
  <c r="I128" i="1"/>
  <c r="F193" i="5" s="1"/>
  <c r="M193" i="5" s="1"/>
  <c r="K128" i="1"/>
  <c r="F195" i="5" s="1"/>
  <c r="N195" i="5" s="1"/>
  <c r="H128" i="1"/>
  <c r="F194" i="5" s="1"/>
  <c r="M194" i="5" s="1"/>
  <c r="Q194" i="5" s="1"/>
  <c r="Q190" i="5"/>
  <c r="L471" i="5"/>
  <c r="Q177" i="5"/>
  <c r="M468" i="5"/>
  <c r="Q174" i="5"/>
  <c r="L468" i="5"/>
  <c r="Q175" i="5"/>
  <c r="L469" i="5"/>
  <c r="I118" i="1"/>
  <c r="F178" i="5" s="1"/>
  <c r="M178" i="5" s="1"/>
  <c r="Q159" i="5"/>
  <c r="L466" i="5"/>
  <c r="Q162" i="5"/>
  <c r="M466" i="5"/>
  <c r="Q160" i="5"/>
  <c r="L467" i="5"/>
  <c r="K108" i="1"/>
  <c r="F165" i="5" s="1"/>
  <c r="N165" i="5" s="1"/>
  <c r="Q144" i="5"/>
  <c r="L464" i="5"/>
  <c r="Q148" i="5"/>
  <c r="M465" i="5"/>
  <c r="Q147" i="5"/>
  <c r="M464" i="5"/>
  <c r="Q145" i="5"/>
  <c r="L465" i="5"/>
  <c r="Q132" i="5"/>
  <c r="M462" i="5"/>
  <c r="K88" i="1"/>
  <c r="F135" i="5" s="1"/>
  <c r="N135" i="5" s="1"/>
  <c r="Q129" i="5"/>
  <c r="L462" i="5"/>
  <c r="Q130" i="5"/>
  <c r="L463" i="5"/>
  <c r="Q115" i="5"/>
  <c r="L461" i="5"/>
  <c r="K78" i="1"/>
  <c r="L78" i="1" s="1"/>
  <c r="F122" i="5" s="1"/>
  <c r="N122" i="5" s="1"/>
  <c r="Q122" i="5" s="1"/>
  <c r="F117" i="5"/>
  <c r="M117" i="5" s="1"/>
  <c r="Q114" i="5"/>
  <c r="L460" i="5"/>
  <c r="Q102" i="5"/>
  <c r="M458" i="5"/>
  <c r="K68" i="1"/>
  <c r="F105" i="5" s="1"/>
  <c r="N105" i="5" s="1"/>
  <c r="Q99" i="5"/>
  <c r="L458" i="5"/>
  <c r="Q100" i="5"/>
  <c r="L459" i="5"/>
  <c r="K148" i="1"/>
  <c r="F225" i="5" s="1"/>
  <c r="N225" i="5" s="1"/>
  <c r="H148" i="1"/>
  <c r="F224" i="5" s="1"/>
  <c r="M224" i="5" s="1"/>
  <c r="Q224" i="5" s="1"/>
  <c r="O348" i="1"/>
  <c r="M348" i="1"/>
  <c r="L348" i="1"/>
  <c r="F431" i="5" s="1"/>
  <c r="N431" i="5" s="1"/>
  <c r="O338" i="1"/>
  <c r="M338" i="1"/>
  <c r="L338" i="1"/>
  <c r="F426" i="5" s="1"/>
  <c r="N426" i="5" s="1"/>
  <c r="O328" i="1"/>
  <c r="M328" i="1"/>
  <c r="L328" i="1"/>
  <c r="F421" i="5" s="1"/>
  <c r="N421" i="5" s="1"/>
  <c r="K318" i="1"/>
  <c r="I318" i="1"/>
  <c r="H318" i="1"/>
  <c r="F415" i="5" s="1"/>
  <c r="M415" i="5" s="1"/>
  <c r="O308" i="1"/>
  <c r="M308" i="1"/>
  <c r="L308" i="1"/>
  <c r="F411" i="5" s="1"/>
  <c r="N411" i="5" s="1"/>
  <c r="M298" i="1"/>
  <c r="O298" i="1"/>
  <c r="L298" i="1"/>
  <c r="F406" i="5" s="1"/>
  <c r="N406" i="5" s="1"/>
  <c r="M288" i="1"/>
  <c r="O288" i="1"/>
  <c r="L288" i="1"/>
  <c r="F401" i="5" s="1"/>
  <c r="N401" i="5" s="1"/>
  <c r="S278" i="1"/>
  <c r="O268" i="1"/>
  <c r="M268" i="1"/>
  <c r="L268" i="1"/>
  <c r="F391" i="5" s="1"/>
  <c r="N391" i="5" s="1"/>
  <c r="H138" i="1"/>
  <c r="F209" i="5" s="1"/>
  <c r="M209" i="5" s="1"/>
  <c r="Q209" i="5" s="1"/>
  <c r="I138" i="1"/>
  <c r="F208" i="5" s="1"/>
  <c r="M208" i="5" s="1"/>
  <c r="I198" i="1"/>
  <c r="F298" i="5" s="1"/>
  <c r="M298" i="5" s="1"/>
  <c r="H198" i="1"/>
  <c r="F299" i="5" s="1"/>
  <c r="M299" i="5" s="1"/>
  <c r="Q299" i="5" s="1"/>
  <c r="M248" i="1"/>
  <c r="F376" i="5" s="1"/>
  <c r="N376" i="5" s="1"/>
  <c r="O248" i="1"/>
  <c r="F378" i="5" s="1"/>
  <c r="O378" i="5" s="1"/>
  <c r="L248" i="1"/>
  <c r="F377" i="5" s="1"/>
  <c r="N377" i="5" s="1"/>
  <c r="Q377" i="5" s="1"/>
  <c r="H78" i="1"/>
  <c r="F119" i="5" s="1"/>
  <c r="M119" i="5" s="1"/>
  <c r="Q119" i="5" s="1"/>
  <c r="I78" i="1"/>
  <c r="F118" i="5" s="1"/>
  <c r="M118" i="5" s="1"/>
  <c r="M208" i="1"/>
  <c r="F316" i="5" s="1"/>
  <c r="N316" i="5" s="1"/>
  <c r="L208" i="1"/>
  <c r="F317" i="5" s="1"/>
  <c r="N317" i="5" s="1"/>
  <c r="Q317" i="5" s="1"/>
  <c r="L238" i="1"/>
  <c r="F362" i="5" s="1"/>
  <c r="N362" i="5" s="1"/>
  <c r="Q362" i="5" s="1"/>
  <c r="O238" i="1"/>
  <c r="F363" i="5" s="1"/>
  <c r="O363" i="5" s="1"/>
  <c r="M238" i="1"/>
  <c r="F361" i="5" s="1"/>
  <c r="N361" i="5" s="1"/>
  <c r="M158" i="1"/>
  <c r="F241" i="5" s="1"/>
  <c r="N241" i="5" s="1"/>
  <c r="L158" i="1"/>
  <c r="F242" i="5" s="1"/>
  <c r="N242" i="5" s="1"/>
  <c r="Q242" i="5" s="1"/>
  <c r="O158" i="1"/>
  <c r="F243" i="5" s="1"/>
  <c r="O243" i="5" s="1"/>
  <c r="O118" i="1"/>
  <c r="F183" i="5" s="1"/>
  <c r="O183" i="5" s="1"/>
  <c r="L98" i="1"/>
  <c r="F152" i="5" s="1"/>
  <c r="N152" i="5" s="1"/>
  <c r="Q152" i="5" s="1"/>
  <c r="O98" i="1"/>
  <c r="F153" i="5" s="1"/>
  <c r="O153" i="5" s="1"/>
  <c r="L560" i="5"/>
  <c r="Q552" i="5"/>
  <c r="H98" i="5"/>
  <c r="H95" i="5"/>
  <c r="H92" i="5"/>
  <c r="H89" i="5"/>
  <c r="H86" i="5"/>
  <c r="H83" i="5"/>
  <c r="H80" i="5"/>
  <c r="H77" i="5"/>
  <c r="H74" i="5"/>
  <c r="H71" i="5"/>
  <c r="H68" i="5"/>
  <c r="H65" i="5"/>
  <c r="H62" i="5"/>
  <c r="H59" i="5"/>
  <c r="H56" i="5"/>
  <c r="H53" i="5"/>
  <c r="H50" i="5"/>
  <c r="H47" i="5"/>
  <c r="H44" i="5"/>
  <c r="H41" i="5"/>
  <c r="H38" i="5"/>
  <c r="H35" i="5"/>
  <c r="H32" i="5"/>
  <c r="H29" i="5"/>
  <c r="H26" i="5"/>
  <c r="H23" i="5"/>
  <c r="H20" i="5"/>
  <c r="H17" i="5"/>
  <c r="H14" i="5"/>
  <c r="H11" i="5"/>
  <c r="O88" i="1" l="1"/>
  <c r="F138" i="5" s="1"/>
  <c r="O138" i="5" s="1"/>
  <c r="O462" i="5" s="1"/>
  <c r="L118" i="1"/>
  <c r="F182" i="5" s="1"/>
  <c r="N182" i="5" s="1"/>
  <c r="Q182" i="5" s="1"/>
  <c r="M198" i="1"/>
  <c r="F301" i="5" s="1"/>
  <c r="N301" i="5" s="1"/>
  <c r="Q301" i="5" s="1"/>
  <c r="M118" i="1"/>
  <c r="F181" i="5" s="1"/>
  <c r="N181" i="5" s="1"/>
  <c r="Q181" i="5" s="1"/>
  <c r="O188" i="1"/>
  <c r="F288" i="5" s="1"/>
  <c r="O288" i="5" s="1"/>
  <c r="Q288" i="5" s="1"/>
  <c r="O218" i="1"/>
  <c r="F333" i="5" s="1"/>
  <c r="O333" i="5" s="1"/>
  <c r="O488" i="5" s="1"/>
  <c r="L218" i="1"/>
  <c r="F332" i="5" s="1"/>
  <c r="N332" i="5" s="1"/>
  <c r="Q332" i="5" s="1"/>
  <c r="Q330" i="5"/>
  <c r="M218" i="1"/>
  <c r="F331" i="5" s="1"/>
  <c r="N331" i="5" s="1"/>
  <c r="M98" i="1"/>
  <c r="F151" i="5" s="1"/>
  <c r="N151" i="5" s="1"/>
  <c r="N465" i="5" s="1"/>
  <c r="Q150" i="5"/>
  <c r="Q133" i="5"/>
  <c r="N468" i="5"/>
  <c r="L88" i="1"/>
  <c r="F137" i="5" s="1"/>
  <c r="N137" i="5" s="1"/>
  <c r="Q137" i="5" s="1"/>
  <c r="L68" i="1"/>
  <c r="F107" i="5" s="1"/>
  <c r="N107" i="5" s="1"/>
  <c r="Q107" i="5" s="1"/>
  <c r="M459" i="5"/>
  <c r="N486" i="5"/>
  <c r="Q103" i="5"/>
  <c r="M487" i="5"/>
  <c r="M188" i="1"/>
  <c r="F286" i="5" s="1"/>
  <c r="N286" i="5" s="1"/>
  <c r="Q286" i="5" s="1"/>
  <c r="L188" i="1"/>
  <c r="F287" i="5" s="1"/>
  <c r="N287" i="5" s="1"/>
  <c r="Q287" i="5" s="1"/>
  <c r="O208" i="1"/>
  <c r="F318" i="5" s="1"/>
  <c r="O318" i="5" s="1"/>
  <c r="O486" i="5" s="1"/>
  <c r="M467" i="5"/>
  <c r="M228" i="1"/>
  <c r="F346" i="5" s="1"/>
  <c r="N346" i="5" s="1"/>
  <c r="L228" i="1"/>
  <c r="F347" i="5" s="1"/>
  <c r="N347" i="5" s="1"/>
  <c r="Q347" i="5" s="1"/>
  <c r="O228" i="1"/>
  <c r="F348" i="5" s="1"/>
  <c r="O348" i="5" s="1"/>
  <c r="O490" i="5" s="1"/>
  <c r="Q431" i="5"/>
  <c r="N505" i="5"/>
  <c r="Q426" i="5"/>
  <c r="N504" i="5"/>
  <c r="Q421" i="5"/>
  <c r="N503" i="5"/>
  <c r="Q415" i="5"/>
  <c r="M502" i="5"/>
  <c r="Q411" i="5"/>
  <c r="N501" i="5"/>
  <c r="Q406" i="5"/>
  <c r="N500" i="5"/>
  <c r="Q401" i="5"/>
  <c r="N499" i="5"/>
  <c r="P278" i="1"/>
  <c r="F397" i="5" s="1"/>
  <c r="O397" i="5" s="1"/>
  <c r="Q395" i="5"/>
  <c r="M498" i="5"/>
  <c r="Q396" i="5"/>
  <c r="N498" i="5"/>
  <c r="Q391" i="5"/>
  <c r="N497" i="5"/>
  <c r="Q376" i="5"/>
  <c r="N495" i="5"/>
  <c r="Q378" i="5"/>
  <c r="O494" i="5"/>
  <c r="Q373" i="5"/>
  <c r="M495" i="5"/>
  <c r="Q361" i="5"/>
  <c r="N493" i="5"/>
  <c r="Q363" i="5"/>
  <c r="O492" i="5"/>
  <c r="Q345" i="5"/>
  <c r="N490" i="5"/>
  <c r="Q343" i="5"/>
  <c r="M491" i="5"/>
  <c r="Q328" i="5"/>
  <c r="M489" i="5"/>
  <c r="Q316" i="5"/>
  <c r="N487" i="5"/>
  <c r="Q297" i="5"/>
  <c r="M484" i="5"/>
  <c r="Q298" i="5"/>
  <c r="M485" i="5"/>
  <c r="O198" i="1"/>
  <c r="F300" i="5"/>
  <c r="N300" i="5" s="1"/>
  <c r="Q283" i="5"/>
  <c r="M483" i="5"/>
  <c r="Q285" i="5"/>
  <c r="N482" i="5"/>
  <c r="O178" i="1"/>
  <c r="F273" i="5" s="1"/>
  <c r="O273" i="5" s="1"/>
  <c r="Q268" i="5"/>
  <c r="M481" i="5"/>
  <c r="Q270" i="5"/>
  <c r="N480" i="5"/>
  <c r="M178" i="1"/>
  <c r="F271" i="5" s="1"/>
  <c r="N271" i="5" s="1"/>
  <c r="L178" i="1"/>
  <c r="F272" i="5" s="1"/>
  <c r="N272" i="5" s="1"/>
  <c r="Q272" i="5" s="1"/>
  <c r="Q256" i="5"/>
  <c r="Q253" i="5"/>
  <c r="M479" i="5"/>
  <c r="Q252" i="5"/>
  <c r="M478" i="5"/>
  <c r="F255" i="5"/>
  <c r="N255" i="5" s="1"/>
  <c r="L168" i="1"/>
  <c r="F257" i="5" s="1"/>
  <c r="N257" i="5" s="1"/>
  <c r="Q257" i="5" s="1"/>
  <c r="O168" i="1"/>
  <c r="Q238" i="5"/>
  <c r="M477" i="5"/>
  <c r="Q241" i="5"/>
  <c r="N477" i="5"/>
  <c r="Q243" i="5"/>
  <c r="O476" i="5"/>
  <c r="Q240" i="5"/>
  <c r="N476" i="5"/>
  <c r="Q225" i="5"/>
  <c r="N474" i="5"/>
  <c r="M475" i="5"/>
  <c r="Q211" i="5"/>
  <c r="Q208" i="5"/>
  <c r="M473" i="5"/>
  <c r="Q207" i="5"/>
  <c r="M472" i="5"/>
  <c r="O138" i="1"/>
  <c r="F210" i="5"/>
  <c r="N210" i="5" s="1"/>
  <c r="L138" i="1"/>
  <c r="F212" i="5" s="1"/>
  <c r="N212" i="5" s="1"/>
  <c r="Q212" i="5" s="1"/>
  <c r="Q195" i="5"/>
  <c r="N470" i="5"/>
  <c r="O128" i="1"/>
  <c r="F198" i="5" s="1"/>
  <c r="O198" i="5" s="1"/>
  <c r="L128" i="1"/>
  <c r="F197" i="5" s="1"/>
  <c r="N197" i="5" s="1"/>
  <c r="Q197" i="5" s="1"/>
  <c r="Q193" i="5"/>
  <c r="M471" i="5"/>
  <c r="M128" i="1"/>
  <c r="F196" i="5" s="1"/>
  <c r="N196" i="5" s="1"/>
  <c r="Q183" i="5"/>
  <c r="O468" i="5"/>
  <c r="Q178" i="5"/>
  <c r="M469" i="5"/>
  <c r="Q165" i="5"/>
  <c r="N466" i="5"/>
  <c r="L108" i="1"/>
  <c r="F167" i="5" s="1"/>
  <c r="N167" i="5" s="1"/>
  <c r="Q167" i="5" s="1"/>
  <c r="M108" i="1"/>
  <c r="F166" i="5" s="1"/>
  <c r="N166" i="5" s="1"/>
  <c r="O108" i="1"/>
  <c r="F168" i="5" s="1"/>
  <c r="O168" i="5" s="1"/>
  <c r="Q153" i="5"/>
  <c r="O464" i="5"/>
  <c r="Q135" i="5"/>
  <c r="N462" i="5"/>
  <c r="M88" i="1"/>
  <c r="F136" i="5" s="1"/>
  <c r="N136" i="5" s="1"/>
  <c r="Q117" i="5"/>
  <c r="M460" i="5"/>
  <c r="O78" i="1"/>
  <c r="F120" i="5"/>
  <c r="N120" i="5" s="1"/>
  <c r="Q118" i="5"/>
  <c r="M461" i="5"/>
  <c r="M78" i="1"/>
  <c r="F121" i="5" s="1"/>
  <c r="N121" i="5" s="1"/>
  <c r="Q105" i="5"/>
  <c r="N458" i="5"/>
  <c r="M68" i="1"/>
  <c r="F106" i="5" s="1"/>
  <c r="N106" i="5" s="1"/>
  <c r="O68" i="1"/>
  <c r="F108" i="5" s="1"/>
  <c r="O108" i="5" s="1"/>
  <c r="L148" i="1"/>
  <c r="F227" i="5" s="1"/>
  <c r="N227" i="5" s="1"/>
  <c r="Q227" i="5" s="1"/>
  <c r="M148" i="1"/>
  <c r="F226" i="5" s="1"/>
  <c r="N226" i="5" s="1"/>
  <c r="O148" i="1"/>
  <c r="F228" i="5" s="1"/>
  <c r="O228" i="5" s="1"/>
  <c r="S348" i="1"/>
  <c r="Q348" i="1"/>
  <c r="P348" i="1"/>
  <c r="F432" i="5" s="1"/>
  <c r="O432" i="5" s="1"/>
  <c r="S338" i="1"/>
  <c r="Q338" i="1"/>
  <c r="P338" i="1"/>
  <c r="F427" i="5" s="1"/>
  <c r="O427" i="5" s="1"/>
  <c r="S328" i="1"/>
  <c r="Q328" i="1"/>
  <c r="P328" i="1"/>
  <c r="F422" i="5" s="1"/>
  <c r="O422" i="5" s="1"/>
  <c r="O318" i="1"/>
  <c r="M318" i="1"/>
  <c r="L318" i="1"/>
  <c r="F416" i="5" s="1"/>
  <c r="N416" i="5" s="1"/>
  <c r="S308" i="1"/>
  <c r="Q308" i="1"/>
  <c r="P308" i="1"/>
  <c r="F412" i="5" s="1"/>
  <c r="O412" i="5" s="1"/>
  <c r="S298" i="1"/>
  <c r="Q298" i="1"/>
  <c r="P298" i="1"/>
  <c r="F407" i="5" s="1"/>
  <c r="O407" i="5" s="1"/>
  <c r="S288" i="1"/>
  <c r="Q288" i="1"/>
  <c r="P288" i="1"/>
  <c r="F402" i="5" s="1"/>
  <c r="O402" i="5" s="1"/>
  <c r="U278" i="1"/>
  <c r="T278" i="1"/>
  <c r="F398" i="5" s="1"/>
  <c r="P398" i="5" s="1"/>
  <c r="S268" i="1"/>
  <c r="Q268" i="1"/>
  <c r="P268" i="1"/>
  <c r="F392" i="5" s="1"/>
  <c r="O392" i="5" s="1"/>
  <c r="S248" i="1"/>
  <c r="F381" i="5" s="1"/>
  <c r="P381" i="5" s="1"/>
  <c r="Q248" i="1"/>
  <c r="F379" i="5" s="1"/>
  <c r="O379" i="5" s="1"/>
  <c r="P248" i="1"/>
  <c r="F380" i="5" s="1"/>
  <c r="O380" i="5" s="1"/>
  <c r="Q380" i="5" s="1"/>
  <c r="S188" i="1"/>
  <c r="F291" i="5" s="1"/>
  <c r="P291" i="5" s="1"/>
  <c r="Q188" i="1"/>
  <c r="F289" i="5" s="1"/>
  <c r="O289" i="5" s="1"/>
  <c r="P188" i="1"/>
  <c r="F290" i="5" s="1"/>
  <c r="O290" i="5" s="1"/>
  <c r="Q290" i="5" s="1"/>
  <c r="S238" i="1"/>
  <c r="F366" i="5" s="1"/>
  <c r="P366" i="5" s="1"/>
  <c r="Q238" i="1"/>
  <c r="F364" i="5" s="1"/>
  <c r="O364" i="5" s="1"/>
  <c r="P238" i="1"/>
  <c r="F365" i="5" s="1"/>
  <c r="O365" i="5" s="1"/>
  <c r="Q365" i="5" s="1"/>
  <c r="P208" i="1"/>
  <c r="F320" i="5" s="1"/>
  <c r="O320" i="5" s="1"/>
  <c r="Q320" i="5" s="1"/>
  <c r="S218" i="1"/>
  <c r="F336" i="5" s="1"/>
  <c r="P336" i="5" s="1"/>
  <c r="Q218" i="1"/>
  <c r="F334" i="5" s="1"/>
  <c r="O334" i="5" s="1"/>
  <c r="P218" i="1"/>
  <c r="F335" i="5" s="1"/>
  <c r="O335" i="5" s="1"/>
  <c r="Q335" i="5" s="1"/>
  <c r="S158" i="1"/>
  <c r="F246" i="5" s="1"/>
  <c r="P246" i="5" s="1"/>
  <c r="Q158" i="1"/>
  <c r="F244" i="5" s="1"/>
  <c r="O244" i="5" s="1"/>
  <c r="P158" i="1"/>
  <c r="F245" i="5" s="1"/>
  <c r="O245" i="5" s="1"/>
  <c r="Q245" i="5" s="1"/>
  <c r="P98" i="1"/>
  <c r="F155" i="5" s="1"/>
  <c r="O155" i="5" s="1"/>
  <c r="Q155" i="5" s="1"/>
  <c r="S98" i="1"/>
  <c r="F156" i="5" s="1"/>
  <c r="P156" i="5" s="1"/>
  <c r="Q98" i="1"/>
  <c r="F154" i="5" s="1"/>
  <c r="O154" i="5" s="1"/>
  <c r="Q88" i="1"/>
  <c r="F139" i="5" s="1"/>
  <c r="O139" i="5" s="1"/>
  <c r="S118" i="1"/>
  <c r="F186" i="5" s="1"/>
  <c r="P186" i="5" s="1"/>
  <c r="Q118" i="1"/>
  <c r="F184" i="5" s="1"/>
  <c r="O184" i="5" s="1"/>
  <c r="P118" i="1"/>
  <c r="F185" i="5" s="1"/>
  <c r="O185" i="5" s="1"/>
  <c r="Q185" i="5" s="1"/>
  <c r="Q538" i="5"/>
  <c r="Q539" i="5"/>
  <c r="Q546" i="5"/>
  <c r="Q554" i="5"/>
  <c r="Q555" i="5"/>
  <c r="Q556" i="5"/>
  <c r="Q557" i="5"/>
  <c r="Q558" i="5"/>
  <c r="Q138" i="5" l="1"/>
  <c r="S88" i="1"/>
  <c r="F141" i="5" s="1"/>
  <c r="P141" i="5" s="1"/>
  <c r="P462" i="5" s="1"/>
  <c r="Q462" i="5" s="1"/>
  <c r="P88" i="1"/>
  <c r="F140" i="5" s="1"/>
  <c r="O140" i="5" s="1"/>
  <c r="Q140" i="5" s="1"/>
  <c r="N485" i="5"/>
  <c r="Q151" i="5"/>
  <c r="N489" i="5"/>
  <c r="O482" i="5"/>
  <c r="Q333" i="5"/>
  <c r="Q331" i="5"/>
  <c r="N469" i="5"/>
  <c r="S228" i="1"/>
  <c r="F351" i="5" s="1"/>
  <c r="P351" i="5" s="1"/>
  <c r="Q351" i="5" s="1"/>
  <c r="S208" i="1"/>
  <c r="F321" i="5" s="1"/>
  <c r="P321" i="5" s="1"/>
  <c r="Q321" i="5" s="1"/>
  <c r="Q318" i="5"/>
  <c r="Q208" i="1"/>
  <c r="F319" i="5" s="1"/>
  <c r="O319" i="5" s="1"/>
  <c r="Q319" i="5" s="1"/>
  <c r="P178" i="1"/>
  <c r="F275" i="5" s="1"/>
  <c r="O275" i="5" s="1"/>
  <c r="Q275" i="5" s="1"/>
  <c r="S68" i="1"/>
  <c r="F111" i="5" s="1"/>
  <c r="P111" i="5" s="1"/>
  <c r="Q111" i="5" s="1"/>
  <c r="Q228" i="1"/>
  <c r="F349" i="5" s="1"/>
  <c r="O349" i="5" s="1"/>
  <c r="Q349" i="5" s="1"/>
  <c r="N483" i="5"/>
  <c r="Q178" i="1"/>
  <c r="F274" i="5" s="1"/>
  <c r="O274" i="5" s="1"/>
  <c r="N491" i="5"/>
  <c r="S178" i="1"/>
  <c r="F276" i="5" s="1"/>
  <c r="P276" i="5" s="1"/>
  <c r="Q276" i="5" s="1"/>
  <c r="Q348" i="5"/>
  <c r="P108" i="1"/>
  <c r="F170" i="5" s="1"/>
  <c r="O170" i="5" s="1"/>
  <c r="Q170" i="5" s="1"/>
  <c r="Q108" i="1"/>
  <c r="F169" i="5" s="1"/>
  <c r="O169" i="5" s="1"/>
  <c r="Q169" i="5" s="1"/>
  <c r="Q346" i="5"/>
  <c r="P228" i="1"/>
  <c r="F350" i="5" s="1"/>
  <c r="O350" i="5" s="1"/>
  <c r="Q350" i="5" s="1"/>
  <c r="Q432" i="5"/>
  <c r="O505" i="5"/>
  <c r="Q427" i="5"/>
  <c r="O504" i="5"/>
  <c r="Q422" i="5"/>
  <c r="O503" i="5"/>
  <c r="Q416" i="5"/>
  <c r="N502" i="5"/>
  <c r="Q412" i="5"/>
  <c r="O501" i="5"/>
  <c r="Q407" i="5"/>
  <c r="O500" i="5"/>
  <c r="Q402" i="5"/>
  <c r="O499" i="5"/>
  <c r="Q398" i="5"/>
  <c r="P498" i="5"/>
  <c r="Q397" i="5"/>
  <c r="O498" i="5"/>
  <c r="Q392" i="5"/>
  <c r="O497" i="5"/>
  <c r="Q381" i="5"/>
  <c r="P494" i="5"/>
  <c r="Q379" i="5"/>
  <c r="O495" i="5"/>
  <c r="Q364" i="5"/>
  <c r="O493" i="5"/>
  <c r="Q366" i="5"/>
  <c r="P492" i="5"/>
  <c r="Q334" i="5"/>
  <c r="O489" i="5"/>
  <c r="Q336" i="5"/>
  <c r="P488" i="5"/>
  <c r="Q488" i="5" s="1"/>
  <c r="F303" i="5"/>
  <c r="O303" i="5" s="1"/>
  <c r="P198" i="1"/>
  <c r="F305" i="5" s="1"/>
  <c r="O305" i="5" s="1"/>
  <c r="Q305" i="5" s="1"/>
  <c r="Q198" i="1"/>
  <c r="F304" i="5" s="1"/>
  <c r="O304" i="5" s="1"/>
  <c r="S198" i="1"/>
  <c r="Q300" i="5"/>
  <c r="N484" i="5"/>
  <c r="Q289" i="5"/>
  <c r="O483" i="5"/>
  <c r="Q291" i="5"/>
  <c r="P482" i="5"/>
  <c r="Q271" i="5"/>
  <c r="N481" i="5"/>
  <c r="Q273" i="5"/>
  <c r="O480" i="5"/>
  <c r="F258" i="5"/>
  <c r="O258" i="5" s="1"/>
  <c r="Q168" i="1"/>
  <c r="F259" i="5" s="1"/>
  <c r="O259" i="5" s="1"/>
  <c r="P168" i="1"/>
  <c r="F260" i="5" s="1"/>
  <c r="O260" i="5" s="1"/>
  <c r="Q260" i="5" s="1"/>
  <c r="S168" i="1"/>
  <c r="Q255" i="5"/>
  <c r="N478" i="5"/>
  <c r="N479" i="5"/>
  <c r="Q244" i="5"/>
  <c r="O477" i="5"/>
  <c r="Q246" i="5"/>
  <c r="P476" i="5"/>
  <c r="Q476" i="5" s="1"/>
  <c r="Q228" i="5"/>
  <c r="O474" i="5"/>
  <c r="Q226" i="5"/>
  <c r="N475" i="5"/>
  <c r="P148" i="1"/>
  <c r="F230" i="5" s="1"/>
  <c r="O230" i="5" s="1"/>
  <c r="Q230" i="5" s="1"/>
  <c r="Q148" i="1"/>
  <c r="F229" i="5" s="1"/>
  <c r="O229" i="5" s="1"/>
  <c r="S148" i="1"/>
  <c r="F231" i="5" s="1"/>
  <c r="P231" i="5" s="1"/>
  <c r="N473" i="5"/>
  <c r="Q210" i="5"/>
  <c r="N472" i="5"/>
  <c r="F213" i="5"/>
  <c r="O213" i="5" s="1"/>
  <c r="S138" i="1"/>
  <c r="P138" i="1"/>
  <c r="F215" i="5" s="1"/>
  <c r="O215" i="5" s="1"/>
  <c r="Q215" i="5" s="1"/>
  <c r="Q138" i="1"/>
  <c r="F214" i="5" s="1"/>
  <c r="O214" i="5" s="1"/>
  <c r="Q196" i="5"/>
  <c r="N471" i="5"/>
  <c r="Q198" i="5"/>
  <c r="O470" i="5"/>
  <c r="P128" i="1"/>
  <c r="F200" i="5" s="1"/>
  <c r="O200" i="5" s="1"/>
  <c r="Q200" i="5" s="1"/>
  <c r="S128" i="1"/>
  <c r="F201" i="5" s="1"/>
  <c r="P201" i="5" s="1"/>
  <c r="Q128" i="1"/>
  <c r="F199" i="5" s="1"/>
  <c r="O199" i="5" s="1"/>
  <c r="Q186" i="5"/>
  <c r="P468" i="5"/>
  <c r="Q184" i="5"/>
  <c r="O469" i="5"/>
  <c r="Q168" i="5"/>
  <c r="O466" i="5"/>
  <c r="Q166" i="5"/>
  <c r="N467" i="5"/>
  <c r="S108" i="1"/>
  <c r="F171" i="5" s="1"/>
  <c r="P171" i="5" s="1"/>
  <c r="Q154" i="5"/>
  <c r="O465" i="5"/>
  <c r="Q156" i="5"/>
  <c r="P464" i="5"/>
  <c r="Q464" i="5" s="1"/>
  <c r="Q139" i="5"/>
  <c r="O463" i="5"/>
  <c r="Q136" i="5"/>
  <c r="N463" i="5"/>
  <c r="Q121" i="5"/>
  <c r="N461" i="5"/>
  <c r="Q120" i="5"/>
  <c r="N460" i="5"/>
  <c r="F123" i="5"/>
  <c r="O123" i="5" s="1"/>
  <c r="Q78" i="1"/>
  <c r="F124" i="5" s="1"/>
  <c r="O124" i="5" s="1"/>
  <c r="P78" i="1"/>
  <c r="F125" i="5" s="1"/>
  <c r="O125" i="5" s="1"/>
  <c r="Q125" i="5" s="1"/>
  <c r="S78" i="1"/>
  <c r="Q108" i="5"/>
  <c r="O458" i="5"/>
  <c r="Q106" i="5"/>
  <c r="N459" i="5"/>
  <c r="P68" i="1"/>
  <c r="F110" i="5" s="1"/>
  <c r="O110" i="5" s="1"/>
  <c r="Q110" i="5" s="1"/>
  <c r="Q68" i="1"/>
  <c r="F109" i="5" s="1"/>
  <c r="O109" i="5" s="1"/>
  <c r="U348" i="1"/>
  <c r="T348" i="1"/>
  <c r="F433" i="5" s="1"/>
  <c r="P433" i="5" s="1"/>
  <c r="U338" i="1"/>
  <c r="T338" i="1"/>
  <c r="F428" i="5" s="1"/>
  <c r="P428" i="5" s="1"/>
  <c r="U328" i="1"/>
  <c r="T328" i="1"/>
  <c r="F423" i="5" s="1"/>
  <c r="P423" i="5" s="1"/>
  <c r="P318" i="1"/>
  <c r="F417" i="5" s="1"/>
  <c r="O417" i="5" s="1"/>
  <c r="S318" i="1"/>
  <c r="Q318" i="1"/>
  <c r="U308" i="1"/>
  <c r="T308" i="1"/>
  <c r="F413" i="5" s="1"/>
  <c r="P413" i="5" s="1"/>
  <c r="T298" i="1"/>
  <c r="F408" i="5" s="1"/>
  <c r="P408" i="5" s="1"/>
  <c r="U298" i="1"/>
  <c r="U288" i="1"/>
  <c r="T288" i="1"/>
  <c r="F403" i="5" s="1"/>
  <c r="P403" i="5" s="1"/>
  <c r="U268" i="1"/>
  <c r="T268" i="1"/>
  <c r="F393" i="5" s="1"/>
  <c r="P393" i="5" s="1"/>
  <c r="U248" i="1"/>
  <c r="F382" i="5" s="1"/>
  <c r="P382" i="5" s="1"/>
  <c r="T248" i="1"/>
  <c r="F383" i="5" s="1"/>
  <c r="P383" i="5" s="1"/>
  <c r="Q383" i="5" s="1"/>
  <c r="U238" i="1"/>
  <c r="F367" i="5" s="1"/>
  <c r="P367" i="5" s="1"/>
  <c r="T238" i="1"/>
  <c r="F368" i="5" s="1"/>
  <c r="P368" i="5" s="1"/>
  <c r="Q368" i="5" s="1"/>
  <c r="U218" i="1"/>
  <c r="F337" i="5" s="1"/>
  <c r="P337" i="5" s="1"/>
  <c r="T218" i="1"/>
  <c r="F338" i="5" s="1"/>
  <c r="P338" i="5" s="1"/>
  <c r="Q338" i="5" s="1"/>
  <c r="U188" i="1"/>
  <c r="F292" i="5" s="1"/>
  <c r="P292" i="5" s="1"/>
  <c r="T188" i="1"/>
  <c r="F293" i="5" s="1"/>
  <c r="P293" i="5" s="1"/>
  <c r="Q293" i="5" s="1"/>
  <c r="U158" i="1"/>
  <c r="F247" i="5" s="1"/>
  <c r="P247" i="5" s="1"/>
  <c r="T158" i="1"/>
  <c r="F248" i="5" s="1"/>
  <c r="P248" i="5" s="1"/>
  <c r="Q248" i="5" s="1"/>
  <c r="T98" i="1"/>
  <c r="F158" i="5" s="1"/>
  <c r="P158" i="5" s="1"/>
  <c r="Q158" i="5" s="1"/>
  <c r="U98" i="1"/>
  <c r="F157" i="5" s="1"/>
  <c r="P157" i="5" s="1"/>
  <c r="T88" i="1"/>
  <c r="F143" i="5" s="1"/>
  <c r="P143" i="5" s="1"/>
  <c r="Q143" i="5" s="1"/>
  <c r="U88" i="1"/>
  <c r="F142" i="5" s="1"/>
  <c r="P142" i="5" s="1"/>
  <c r="U68" i="1"/>
  <c r="F112" i="5" s="1"/>
  <c r="P112" i="5" s="1"/>
  <c r="U118" i="1"/>
  <c r="F187" i="5" s="1"/>
  <c r="P187" i="5" s="1"/>
  <c r="T118" i="1"/>
  <c r="F188" i="5" s="1"/>
  <c r="P188" i="5" s="1"/>
  <c r="Q188" i="5" s="1"/>
  <c r="A24" i="5"/>
  <c r="D448" i="5" s="1"/>
  <c r="D449" i="5" s="1"/>
  <c r="A9" i="5"/>
  <c r="D446" i="5" s="1"/>
  <c r="D447" i="5" s="1"/>
  <c r="L36" i="7"/>
  <c r="D36" i="7"/>
  <c r="L34" i="7"/>
  <c r="D34" i="7"/>
  <c r="L32" i="7"/>
  <c r="D32" i="7"/>
  <c r="L30" i="7"/>
  <c r="D30" i="7"/>
  <c r="L28" i="7"/>
  <c r="D28" i="7"/>
  <c r="K24" i="7"/>
  <c r="L25" i="7" s="1"/>
  <c r="C24" i="7"/>
  <c r="D25" i="7" s="1"/>
  <c r="L17" i="7"/>
  <c r="D17" i="7"/>
  <c r="L15" i="7"/>
  <c r="D15" i="7"/>
  <c r="L13" i="7"/>
  <c r="D13" i="7"/>
  <c r="L11" i="7"/>
  <c r="D11" i="7"/>
  <c r="L9" i="7"/>
  <c r="D9" i="7"/>
  <c r="K5" i="7"/>
  <c r="L6" i="7" s="1"/>
  <c r="C5" i="7"/>
  <c r="D6" i="7" s="1"/>
  <c r="H388" i="5"/>
  <c r="H387" i="5"/>
  <c r="H386" i="5"/>
  <c r="H385" i="5"/>
  <c r="H384" i="5"/>
  <c r="P527" i="5"/>
  <c r="O527" i="5"/>
  <c r="N527" i="5"/>
  <c r="M527" i="5"/>
  <c r="Q526" i="5"/>
  <c r="Q523" i="5"/>
  <c r="H443" i="5"/>
  <c r="H442" i="5"/>
  <c r="H441" i="5"/>
  <c r="H440" i="5"/>
  <c r="H439" i="5"/>
  <c r="H438" i="5"/>
  <c r="H437" i="5"/>
  <c r="H436" i="5"/>
  <c r="H435" i="5"/>
  <c r="H434" i="5"/>
  <c r="A84" i="5"/>
  <c r="D456" i="5" s="1"/>
  <c r="D457" i="5" s="1"/>
  <c r="A69" i="5"/>
  <c r="D454" i="5" s="1"/>
  <c r="D455" i="5" s="1"/>
  <c r="A54" i="5"/>
  <c r="D452" i="5" s="1"/>
  <c r="D453" i="5" s="1"/>
  <c r="A39" i="5"/>
  <c r="D450" i="5" s="1"/>
  <c r="D451" i="5" s="1"/>
  <c r="P540" i="5"/>
  <c r="P559" i="5"/>
  <c r="O559" i="5"/>
  <c r="Q532" i="5"/>
  <c r="Q520" i="5"/>
  <c r="Q517" i="5"/>
  <c r="Q536" i="5"/>
  <c r="O442" i="5"/>
  <c r="Q442" i="5" s="1"/>
  <c r="F438" i="5"/>
  <c r="P438" i="5" s="1"/>
  <c r="J97" i="5"/>
  <c r="I96" i="5"/>
  <c r="J82" i="5"/>
  <c r="I81" i="5"/>
  <c r="Q514" i="5"/>
  <c r="Q513" i="5"/>
  <c r="Q511" i="5"/>
  <c r="J67" i="5"/>
  <c r="I66" i="5"/>
  <c r="J52" i="5"/>
  <c r="I51" i="5"/>
  <c r="J37" i="5"/>
  <c r="I36" i="5"/>
  <c r="J22" i="5"/>
  <c r="I21" i="5"/>
  <c r="P521" i="5"/>
  <c r="P515" i="5"/>
  <c r="N559" i="5"/>
  <c r="M559" i="5"/>
  <c r="O540" i="5"/>
  <c r="N540" i="5"/>
  <c r="M540" i="5"/>
  <c r="O515" i="5"/>
  <c r="N515" i="5"/>
  <c r="M515" i="5"/>
  <c r="D87" i="5"/>
  <c r="D90" i="5"/>
  <c r="I90" i="5" s="1"/>
  <c r="I93" i="5"/>
  <c r="D84" i="5"/>
  <c r="I78" i="5"/>
  <c r="D75" i="5"/>
  <c r="I75" i="5" s="1"/>
  <c r="D72" i="5"/>
  <c r="I72" i="5" s="1"/>
  <c r="I33" i="5"/>
  <c r="D30" i="5"/>
  <c r="I30" i="5" s="1"/>
  <c r="D27" i="5"/>
  <c r="I27" i="5" s="1"/>
  <c r="D24" i="5"/>
  <c r="I24" i="5" s="1"/>
  <c r="J94" i="5"/>
  <c r="J91" i="5"/>
  <c r="J88" i="5"/>
  <c r="J85" i="5"/>
  <c r="J79" i="5"/>
  <c r="J76" i="5"/>
  <c r="J73" i="5"/>
  <c r="J70" i="5"/>
  <c r="D69" i="5"/>
  <c r="I69" i="5" s="1"/>
  <c r="J64" i="5"/>
  <c r="I63" i="5"/>
  <c r="J61" i="5"/>
  <c r="D60" i="5"/>
  <c r="I60" i="5" s="1"/>
  <c r="J58" i="5"/>
  <c r="D57" i="5"/>
  <c r="I57" i="5" s="1"/>
  <c r="J55" i="5"/>
  <c r="D54" i="5"/>
  <c r="I54" i="5" s="1"/>
  <c r="J49" i="5"/>
  <c r="I48" i="5"/>
  <c r="J46" i="5"/>
  <c r="D45" i="5"/>
  <c r="I45" i="5" s="1"/>
  <c r="J43" i="5"/>
  <c r="D42" i="5"/>
  <c r="I42" i="5" s="1"/>
  <c r="J40" i="5"/>
  <c r="D39" i="5"/>
  <c r="I39" i="5" s="1"/>
  <c r="J34" i="5"/>
  <c r="J31" i="5"/>
  <c r="J28" i="5"/>
  <c r="J25" i="5"/>
  <c r="I18" i="5"/>
  <c r="D15" i="5"/>
  <c r="I15" i="5" s="1"/>
  <c r="D12" i="5"/>
  <c r="I12" i="5" s="1"/>
  <c r="C258" i="1"/>
  <c r="G258" i="1" s="1"/>
  <c r="D255" i="1"/>
  <c r="D254" i="1"/>
  <c r="T253" i="1"/>
  <c r="T255" i="1" s="1"/>
  <c r="P253" i="1"/>
  <c r="P254" i="1" s="1"/>
  <c r="L253" i="1"/>
  <c r="L255" i="1" s="1"/>
  <c r="H253" i="1"/>
  <c r="H255" i="1" s="1"/>
  <c r="C58" i="1"/>
  <c r="F84" i="5" s="1"/>
  <c r="D55" i="1"/>
  <c r="D54" i="1"/>
  <c r="T53" i="1"/>
  <c r="T55" i="1" s="1"/>
  <c r="P53" i="1"/>
  <c r="P55" i="1" s="1"/>
  <c r="L53" i="1"/>
  <c r="L55" i="1" s="1"/>
  <c r="H53" i="1"/>
  <c r="H54" i="1" s="1"/>
  <c r="O521" i="5"/>
  <c r="N521" i="5"/>
  <c r="M521" i="5"/>
  <c r="D507" i="5"/>
  <c r="D506" i="5"/>
  <c r="D496" i="5"/>
  <c r="P443" i="5"/>
  <c r="Q443" i="5" s="1"/>
  <c r="L434" i="5"/>
  <c r="L439" i="5"/>
  <c r="M440" i="5"/>
  <c r="J19" i="5"/>
  <c r="N441" i="5"/>
  <c r="J16" i="5"/>
  <c r="M435" i="5"/>
  <c r="J13" i="5"/>
  <c r="O437" i="5"/>
  <c r="N436" i="5"/>
  <c r="C48" i="1"/>
  <c r="G48" i="1" s="1"/>
  <c r="T43" i="1"/>
  <c r="T45" i="1" s="1"/>
  <c r="P43" i="1"/>
  <c r="P45" i="1" s="1"/>
  <c r="L43" i="1"/>
  <c r="L44" i="1" s="1"/>
  <c r="H43" i="1"/>
  <c r="H45" i="1" s="1"/>
  <c r="D45" i="1"/>
  <c r="D44" i="1"/>
  <c r="C38" i="1"/>
  <c r="G38" i="1" s="1"/>
  <c r="T33" i="1"/>
  <c r="T34" i="1" s="1"/>
  <c r="P33" i="1"/>
  <c r="P35" i="1" s="1"/>
  <c r="L33" i="1"/>
  <c r="L35" i="1" s="1"/>
  <c r="H33" i="1"/>
  <c r="H34" i="1" s="1"/>
  <c r="D35" i="1"/>
  <c r="D34" i="1"/>
  <c r="C28" i="1"/>
  <c r="F39" i="5" s="1"/>
  <c r="T23" i="1"/>
  <c r="T24" i="1" s="1"/>
  <c r="P23" i="1"/>
  <c r="P25" i="1" s="1"/>
  <c r="L23" i="1"/>
  <c r="L25" i="1" s="1"/>
  <c r="H23" i="1"/>
  <c r="H24" i="1" s="1"/>
  <c r="D25" i="1"/>
  <c r="D24" i="1"/>
  <c r="C18" i="1"/>
  <c r="G18" i="1" s="1"/>
  <c r="T13" i="1"/>
  <c r="T14" i="1" s="1"/>
  <c r="P13" i="1"/>
  <c r="P15" i="1" s="1"/>
  <c r="L13" i="1"/>
  <c r="L14" i="1" s="1"/>
  <c r="H13" i="1"/>
  <c r="H15" i="1" s="1"/>
  <c r="D15" i="1"/>
  <c r="D14" i="1"/>
  <c r="C8" i="1"/>
  <c r="T3" i="1"/>
  <c r="T5" i="1" s="1"/>
  <c r="P3" i="1"/>
  <c r="P5" i="1" s="1"/>
  <c r="L3" i="1"/>
  <c r="L5" i="1" s="1"/>
  <c r="H3" i="1"/>
  <c r="H4" i="1" s="1"/>
  <c r="D5" i="1"/>
  <c r="D4" i="1"/>
  <c r="I9" i="5"/>
  <c r="J10" i="5"/>
  <c r="Q141" i="5" l="1"/>
  <c r="U208" i="1"/>
  <c r="F322" i="5" s="1"/>
  <c r="P322" i="5" s="1"/>
  <c r="T208" i="1"/>
  <c r="F323" i="5" s="1"/>
  <c r="P323" i="5" s="1"/>
  <c r="Q323" i="5" s="1"/>
  <c r="T228" i="1"/>
  <c r="F353" i="5" s="1"/>
  <c r="P353" i="5" s="1"/>
  <c r="Q353" i="5" s="1"/>
  <c r="U228" i="1"/>
  <c r="F352" i="5" s="1"/>
  <c r="P352" i="5" s="1"/>
  <c r="P490" i="5"/>
  <c r="Q482" i="5"/>
  <c r="T108" i="1"/>
  <c r="F173" i="5" s="1"/>
  <c r="P173" i="5" s="1"/>
  <c r="Q173" i="5" s="1"/>
  <c r="O481" i="5"/>
  <c r="U108" i="1"/>
  <c r="F172" i="5" s="1"/>
  <c r="P172" i="5" s="1"/>
  <c r="U178" i="1"/>
  <c r="F277" i="5" s="1"/>
  <c r="P277" i="5" s="1"/>
  <c r="Q277" i="5" s="1"/>
  <c r="Q274" i="5"/>
  <c r="O487" i="5"/>
  <c r="P486" i="5"/>
  <c r="Q486" i="5" s="1"/>
  <c r="P480" i="5"/>
  <c r="T178" i="1"/>
  <c r="F278" i="5" s="1"/>
  <c r="P278" i="5" s="1"/>
  <c r="Q278" i="5" s="1"/>
  <c r="P458" i="5"/>
  <c r="Q458" i="5" s="1"/>
  <c r="T68" i="1"/>
  <c r="F113" i="5" s="1"/>
  <c r="P113" i="5" s="1"/>
  <c r="Q113" i="5" s="1"/>
  <c r="O491" i="5"/>
  <c r="O467" i="5"/>
  <c r="U148" i="1"/>
  <c r="F232" i="5" s="1"/>
  <c r="P232" i="5" s="1"/>
  <c r="Q232" i="5" s="1"/>
  <c r="Q433" i="5"/>
  <c r="P505" i="5"/>
  <c r="Q505" i="5" s="1"/>
  <c r="Q428" i="5"/>
  <c r="P504" i="5"/>
  <c r="Q504" i="5" s="1"/>
  <c r="Q423" i="5"/>
  <c r="P503" i="5"/>
  <c r="Q503" i="5" s="1"/>
  <c r="Q417" i="5"/>
  <c r="O502" i="5"/>
  <c r="Q413" i="5"/>
  <c r="P501" i="5"/>
  <c r="Q408" i="5"/>
  <c r="P500" i="5"/>
  <c r="Q500" i="5" s="1"/>
  <c r="Q403" i="5"/>
  <c r="P499" i="5"/>
  <c r="Q499" i="5" s="1"/>
  <c r="Q498" i="5"/>
  <c r="Q393" i="5"/>
  <c r="P497" i="5"/>
  <c r="Q497" i="5" s="1"/>
  <c r="Q382" i="5"/>
  <c r="P495" i="5"/>
  <c r="Q367" i="5"/>
  <c r="P493" i="5"/>
  <c r="Q352" i="5"/>
  <c r="P491" i="5"/>
  <c r="Q337" i="5"/>
  <c r="P489" i="5"/>
  <c r="Q322" i="5"/>
  <c r="P487" i="5"/>
  <c r="F306" i="5"/>
  <c r="P306" i="5" s="1"/>
  <c r="U198" i="1"/>
  <c r="F307" i="5" s="1"/>
  <c r="P307" i="5" s="1"/>
  <c r="T198" i="1"/>
  <c r="F308" i="5" s="1"/>
  <c r="P308" i="5" s="1"/>
  <c r="Q308" i="5" s="1"/>
  <c r="Q304" i="5"/>
  <c r="O485" i="5"/>
  <c r="Q303" i="5"/>
  <c r="O484" i="5"/>
  <c r="Q292" i="5"/>
  <c r="P483" i="5"/>
  <c r="Q483" i="5" s="1"/>
  <c r="F261" i="5"/>
  <c r="P261" i="5" s="1"/>
  <c r="U168" i="1"/>
  <c r="F262" i="5" s="1"/>
  <c r="P262" i="5" s="1"/>
  <c r="T168" i="1"/>
  <c r="F263" i="5" s="1"/>
  <c r="P263" i="5" s="1"/>
  <c r="Q263" i="5" s="1"/>
  <c r="Q259" i="5"/>
  <c r="O479" i="5"/>
  <c r="Q258" i="5"/>
  <c r="O478" i="5"/>
  <c r="Q247" i="5"/>
  <c r="P477" i="5"/>
  <c r="Q477" i="5" s="1"/>
  <c r="Q231" i="5"/>
  <c r="P474" i="5"/>
  <c r="Q474" i="5" s="1"/>
  <c r="T148" i="1"/>
  <c r="F233" i="5" s="1"/>
  <c r="P233" i="5" s="1"/>
  <c r="Q233" i="5" s="1"/>
  <c r="Q229" i="5"/>
  <c r="O475" i="5"/>
  <c r="Q213" i="5"/>
  <c r="O472" i="5"/>
  <c r="F216" i="5"/>
  <c r="P216" i="5" s="1"/>
  <c r="T138" i="1"/>
  <c r="F218" i="5" s="1"/>
  <c r="P218" i="5" s="1"/>
  <c r="Q218" i="5" s="1"/>
  <c r="U138" i="1"/>
  <c r="F217" i="5" s="1"/>
  <c r="P217" i="5" s="1"/>
  <c r="Q214" i="5"/>
  <c r="O473" i="5"/>
  <c r="Q199" i="5"/>
  <c r="O471" i="5"/>
  <c r="Q201" i="5"/>
  <c r="P470" i="5"/>
  <c r="Q470" i="5" s="1"/>
  <c r="T128" i="1"/>
  <c r="F203" i="5" s="1"/>
  <c r="P203" i="5" s="1"/>
  <c r="Q203" i="5" s="1"/>
  <c r="U128" i="1"/>
  <c r="F202" i="5" s="1"/>
  <c r="P202" i="5" s="1"/>
  <c r="Q187" i="5"/>
  <c r="P469" i="5"/>
  <c r="Q171" i="5"/>
  <c r="P466" i="5"/>
  <c r="Q466" i="5" s="1"/>
  <c r="Q172" i="5"/>
  <c r="Q157" i="5"/>
  <c r="P465" i="5"/>
  <c r="Q465" i="5" s="1"/>
  <c r="Q142" i="5"/>
  <c r="P463" i="5"/>
  <c r="Q463" i="5" s="1"/>
  <c r="Q124" i="5"/>
  <c r="O461" i="5"/>
  <c r="Q123" i="5"/>
  <c r="O460" i="5"/>
  <c r="F126" i="5"/>
  <c r="P126" i="5" s="1"/>
  <c r="U78" i="1"/>
  <c r="F127" i="5" s="1"/>
  <c r="P127" i="5" s="1"/>
  <c r="T78" i="1"/>
  <c r="F128" i="5" s="1"/>
  <c r="P128" i="5" s="1"/>
  <c r="Q128" i="5" s="1"/>
  <c r="Q109" i="5"/>
  <c r="O459" i="5"/>
  <c r="Q112" i="5"/>
  <c r="Q439" i="5"/>
  <c r="Q441" i="5"/>
  <c r="Q440" i="5"/>
  <c r="Q437" i="5"/>
  <c r="Q468" i="5"/>
  <c r="N506" i="5"/>
  <c r="O506" i="5"/>
  <c r="M506" i="5"/>
  <c r="L506" i="5"/>
  <c r="U318" i="1"/>
  <c r="T318" i="1"/>
  <c r="F418" i="5" s="1"/>
  <c r="P418" i="5" s="1"/>
  <c r="L4" i="1"/>
  <c r="G28" i="1"/>
  <c r="F42" i="5" s="1"/>
  <c r="M42" i="5" s="1"/>
  <c r="L45" i="1"/>
  <c r="P255" i="1"/>
  <c r="T25" i="1"/>
  <c r="D18" i="1"/>
  <c r="F26" i="5" s="1"/>
  <c r="L26" i="5" s="1"/>
  <c r="Q26" i="5" s="1"/>
  <c r="H254" i="1"/>
  <c r="H258" i="1" s="1"/>
  <c r="F385" i="5" s="1"/>
  <c r="M385" i="5" s="1"/>
  <c r="M496" i="5" s="1"/>
  <c r="D258" i="1"/>
  <c r="F384" i="5" s="1"/>
  <c r="L384" i="5" s="1"/>
  <c r="L496" i="5" s="1"/>
  <c r="E58" i="1"/>
  <c r="F85" i="5" s="1"/>
  <c r="L85" i="5" s="1"/>
  <c r="F24" i="5"/>
  <c r="L24" i="5" s="1"/>
  <c r="Q24" i="5" s="1"/>
  <c r="T4" i="1"/>
  <c r="T35" i="1"/>
  <c r="T54" i="1"/>
  <c r="E28" i="1"/>
  <c r="F40" i="5" s="1"/>
  <c r="L40" i="5" s="1"/>
  <c r="Q40" i="5" s="1"/>
  <c r="P44" i="1"/>
  <c r="H25" i="1"/>
  <c r="Q434" i="5"/>
  <c r="H35" i="1"/>
  <c r="I38" i="1" s="1"/>
  <c r="F58" i="5" s="1"/>
  <c r="M58" i="5" s="1"/>
  <c r="Q58" i="5" s="1"/>
  <c r="F54" i="5"/>
  <c r="L54" i="5" s="1"/>
  <c r="L452" i="5" s="1"/>
  <c r="E18" i="1"/>
  <c r="F25" i="5" s="1"/>
  <c r="L25" i="5" s="1"/>
  <c r="Q25" i="5" s="1"/>
  <c r="L54" i="1"/>
  <c r="P34" i="1"/>
  <c r="D48" i="1"/>
  <c r="F71" i="5" s="1"/>
  <c r="L71" i="5" s="1"/>
  <c r="Q71" i="5" s="1"/>
  <c r="T254" i="1"/>
  <c r="H55" i="1"/>
  <c r="D38" i="1"/>
  <c r="F56" i="5" s="1"/>
  <c r="L56" i="5" s="1"/>
  <c r="Q56" i="5" s="1"/>
  <c r="D37" i="7"/>
  <c r="L24" i="1"/>
  <c r="L18" i="7"/>
  <c r="E38" i="1"/>
  <c r="F55" i="5" s="1"/>
  <c r="L55" i="5" s="1"/>
  <c r="Q55" i="5" s="1"/>
  <c r="G58" i="1"/>
  <c r="K58" i="1" s="1"/>
  <c r="F90" i="5" s="1"/>
  <c r="N90" i="5" s="1"/>
  <c r="N456" i="5" s="1"/>
  <c r="E8" i="1"/>
  <c r="F10" i="5" s="1"/>
  <c r="L10" i="5" s="1"/>
  <c r="Q10" i="5" s="1"/>
  <c r="D58" i="1"/>
  <c r="F86" i="5" s="1"/>
  <c r="L86" i="5" s="1"/>
  <c r="Q86" i="5" s="1"/>
  <c r="L254" i="1"/>
  <c r="K258" i="1"/>
  <c r="M258" i="1" s="1"/>
  <c r="K48" i="1"/>
  <c r="F72" i="5"/>
  <c r="M72" i="5" s="1"/>
  <c r="M454" i="5" s="1"/>
  <c r="G8" i="1"/>
  <c r="H8" i="1" s="1"/>
  <c r="F14" i="5" s="1"/>
  <c r="M14" i="5" s="1"/>
  <c r="Q14" i="5" s="1"/>
  <c r="F69" i="5"/>
  <c r="L69" i="5" s="1"/>
  <c r="L454" i="5" s="1"/>
  <c r="D18" i="7"/>
  <c r="F9" i="5"/>
  <c r="L9" i="5" s="1"/>
  <c r="P4" i="1"/>
  <c r="H5" i="1"/>
  <c r="P560" i="5"/>
  <c r="L15" i="1"/>
  <c r="L37" i="7"/>
  <c r="D28" i="1"/>
  <c r="F41" i="5" s="1"/>
  <c r="L41" i="5" s="1"/>
  <c r="Q41" i="5" s="1"/>
  <c r="I48" i="1"/>
  <c r="F73" i="5" s="1"/>
  <c r="M73" i="5" s="1"/>
  <c r="Q73" i="5" s="1"/>
  <c r="M560" i="5"/>
  <c r="E48" i="1"/>
  <c r="F70" i="5" s="1"/>
  <c r="L70" i="5" s="1"/>
  <c r="Q70" i="5" s="1"/>
  <c r="E258" i="1"/>
  <c r="N560" i="5"/>
  <c r="T44" i="1"/>
  <c r="O560" i="5"/>
  <c r="L34" i="1"/>
  <c r="I258" i="1"/>
  <c r="K38" i="1"/>
  <c r="H38" i="1"/>
  <c r="F59" i="5" s="1"/>
  <c r="M59" i="5" s="1"/>
  <c r="Q59" i="5" s="1"/>
  <c r="F57" i="5"/>
  <c r="M57" i="5" s="1"/>
  <c r="F27" i="5"/>
  <c r="M27" i="5" s="1"/>
  <c r="M448" i="5" s="1"/>
  <c r="I18" i="1"/>
  <c r="F28" i="5" s="1"/>
  <c r="M28" i="5" s="1"/>
  <c r="Q28" i="5" s="1"/>
  <c r="K18" i="1"/>
  <c r="T15" i="1"/>
  <c r="H44" i="1"/>
  <c r="H48" i="1" s="1"/>
  <c r="F74" i="5" s="1"/>
  <c r="M74" i="5" s="1"/>
  <c r="Q74" i="5" s="1"/>
  <c r="H14" i="1"/>
  <c r="H18" i="1" s="1"/>
  <c r="F29" i="5" s="1"/>
  <c r="M29" i="5" s="1"/>
  <c r="P14" i="1"/>
  <c r="D8" i="1"/>
  <c r="F11" i="5" s="1"/>
  <c r="L11" i="5" s="1"/>
  <c r="P24" i="1"/>
  <c r="P54" i="1"/>
  <c r="Q435" i="5"/>
  <c r="P507" i="5"/>
  <c r="N507" i="5"/>
  <c r="M507" i="5"/>
  <c r="O507" i="5"/>
  <c r="L39" i="5"/>
  <c r="Q39" i="5" s="1"/>
  <c r="Q540" i="5"/>
  <c r="Q559" i="5"/>
  <c r="L84" i="5"/>
  <c r="L456" i="5" s="1"/>
  <c r="Q527" i="5"/>
  <c r="Q515" i="5"/>
  <c r="Q438" i="5"/>
  <c r="P506" i="5"/>
  <c r="Q436" i="5"/>
  <c r="L507" i="5"/>
  <c r="I84" i="5"/>
  <c r="Q533" i="5"/>
  <c r="Q521" i="5"/>
  <c r="I87" i="5"/>
  <c r="P467" i="5" l="1"/>
  <c r="Q467" i="5" s="1"/>
  <c r="P481" i="5"/>
  <c r="Q487" i="5"/>
  <c r="P459" i="5"/>
  <c r="Q459" i="5" s="1"/>
  <c r="K28" i="1"/>
  <c r="L28" i="1" s="1"/>
  <c r="F47" i="5" s="1"/>
  <c r="N47" i="5" s="1"/>
  <c r="Q47" i="5" s="1"/>
  <c r="Q418" i="5"/>
  <c r="P502" i="5"/>
  <c r="Q502" i="5" s="1"/>
  <c r="Q307" i="5"/>
  <c r="P485" i="5"/>
  <c r="Q485" i="5" s="1"/>
  <c r="Q306" i="5"/>
  <c r="P484" i="5"/>
  <c r="Q484" i="5" s="1"/>
  <c r="Q262" i="5"/>
  <c r="P479" i="5"/>
  <c r="Q261" i="5"/>
  <c r="P478" i="5"/>
  <c r="P475" i="5"/>
  <c r="Q475" i="5" s="1"/>
  <c r="Q217" i="5"/>
  <c r="P473" i="5"/>
  <c r="Q473" i="5" s="1"/>
  <c r="Q216" i="5"/>
  <c r="P472" i="5"/>
  <c r="Q472" i="5" s="1"/>
  <c r="Q202" i="5"/>
  <c r="P471" i="5"/>
  <c r="Q471" i="5" s="1"/>
  <c r="Q127" i="5"/>
  <c r="P461" i="5"/>
  <c r="Q461" i="5" s="1"/>
  <c r="Q126" i="5"/>
  <c r="P460" i="5"/>
  <c r="Q460" i="5" s="1"/>
  <c r="H28" i="1"/>
  <c r="F44" i="5" s="1"/>
  <c r="M44" i="5" s="1"/>
  <c r="Q44" i="5" s="1"/>
  <c r="I28" i="1"/>
  <c r="F43" i="5" s="1"/>
  <c r="M43" i="5" s="1"/>
  <c r="Q43" i="5" s="1"/>
  <c r="Q9" i="5"/>
  <c r="L444" i="5"/>
  <c r="Q469" i="5"/>
  <c r="Q501" i="5"/>
  <c r="Q506" i="5"/>
  <c r="F12" i="5"/>
  <c r="M12" i="5" s="1"/>
  <c r="M446" i="5" s="1"/>
  <c r="F87" i="5"/>
  <c r="M87" i="5" s="1"/>
  <c r="Q87" i="5" s="1"/>
  <c r="L457" i="5"/>
  <c r="L453" i="5"/>
  <c r="Q85" i="5"/>
  <c r="Q54" i="5"/>
  <c r="Q384" i="5"/>
  <c r="L449" i="5"/>
  <c r="L451" i="5"/>
  <c r="M58" i="1"/>
  <c r="F91" i="5" s="1"/>
  <c r="N91" i="5" s="1"/>
  <c r="Q91" i="5" s="1"/>
  <c r="K8" i="1"/>
  <c r="L8" i="1" s="1"/>
  <c r="F17" i="5" s="1"/>
  <c r="N17" i="5" s="1"/>
  <c r="Q17" i="5" s="1"/>
  <c r="L455" i="5"/>
  <c r="L58" i="1"/>
  <c r="F92" i="5" s="1"/>
  <c r="N92" i="5" s="1"/>
  <c r="Q92" i="5" s="1"/>
  <c r="Q385" i="5"/>
  <c r="L447" i="5"/>
  <c r="O58" i="1"/>
  <c r="F93" i="5" s="1"/>
  <c r="O93" i="5" s="1"/>
  <c r="I58" i="1"/>
  <c r="F88" i="5" s="1"/>
  <c r="M88" i="5" s="1"/>
  <c r="Q88" i="5" s="1"/>
  <c r="H58" i="1"/>
  <c r="F89" i="5" s="1"/>
  <c r="M89" i="5" s="1"/>
  <c r="Q89" i="5" s="1"/>
  <c r="M28" i="1"/>
  <c r="F46" i="5" s="1"/>
  <c r="N46" i="5" s="1"/>
  <c r="L446" i="5"/>
  <c r="I8" i="1"/>
  <c r="F13" i="5" s="1"/>
  <c r="M13" i="5" s="1"/>
  <c r="Q13" i="5" s="1"/>
  <c r="O28" i="1"/>
  <c r="F48" i="5" s="1"/>
  <c r="O48" i="5" s="1"/>
  <c r="O450" i="5" s="1"/>
  <c r="L48" i="1"/>
  <c r="F77" i="5" s="1"/>
  <c r="N77" i="5" s="1"/>
  <c r="Q77" i="5" s="1"/>
  <c r="O48" i="1"/>
  <c r="M48" i="1"/>
  <c r="F76" i="5" s="1"/>
  <c r="N76" i="5" s="1"/>
  <c r="F75" i="5"/>
  <c r="N75" i="5" s="1"/>
  <c r="N454" i="5" s="1"/>
  <c r="O258" i="1"/>
  <c r="L258" i="1"/>
  <c r="F386" i="5" s="1"/>
  <c r="N386" i="5" s="1"/>
  <c r="Q72" i="5"/>
  <c r="Q11" i="5"/>
  <c r="M453" i="5"/>
  <c r="M455" i="5"/>
  <c r="Q494" i="5" s="1"/>
  <c r="Q29" i="5"/>
  <c r="M449" i="5"/>
  <c r="L18" i="1"/>
  <c r="F32" i="5" s="1"/>
  <c r="N32" i="5" s="1"/>
  <c r="Q32" i="5" s="1"/>
  <c r="F30" i="5"/>
  <c r="N30" i="5" s="1"/>
  <c r="N448" i="5" s="1"/>
  <c r="M18" i="1"/>
  <c r="F31" i="5" s="1"/>
  <c r="N31" i="5" s="1"/>
  <c r="O18" i="1"/>
  <c r="O38" i="1"/>
  <c r="M38" i="1"/>
  <c r="F61" i="5" s="1"/>
  <c r="N61" i="5" s="1"/>
  <c r="F60" i="5"/>
  <c r="N60" i="5" s="1"/>
  <c r="L38" i="1"/>
  <c r="F62" i="5" s="1"/>
  <c r="N62" i="5" s="1"/>
  <c r="Q62" i="5" s="1"/>
  <c r="Q90" i="5"/>
  <c r="Q27" i="5"/>
  <c r="Q507" i="5"/>
  <c r="L450" i="5"/>
  <c r="Q492" i="5" s="1"/>
  <c r="Q560" i="5"/>
  <c r="Q84" i="5"/>
  <c r="Q69" i="5"/>
  <c r="L448" i="5"/>
  <c r="M452" i="5"/>
  <c r="Q57" i="5"/>
  <c r="M450" i="5"/>
  <c r="Q42" i="5"/>
  <c r="F45" i="5" l="1"/>
  <c r="N45" i="5" s="1"/>
  <c r="Q45" i="5" s="1"/>
  <c r="M451" i="5"/>
  <c r="Q479" i="5"/>
  <c r="N496" i="5"/>
  <c r="Q12" i="5"/>
  <c r="M456" i="5"/>
  <c r="F15" i="5"/>
  <c r="N15" i="5" s="1"/>
  <c r="N446" i="5" s="1"/>
  <c r="O8" i="1"/>
  <c r="S8" i="1" s="1"/>
  <c r="M8" i="1"/>
  <c r="F16" i="5" s="1"/>
  <c r="N16" i="5" s="1"/>
  <c r="Q16" i="5" s="1"/>
  <c r="N457" i="5"/>
  <c r="P58" i="1"/>
  <c r="F95" i="5" s="1"/>
  <c r="O95" i="5" s="1"/>
  <c r="Q95" i="5" s="1"/>
  <c r="S58" i="1"/>
  <c r="U58" i="1" s="1"/>
  <c r="F97" i="5" s="1"/>
  <c r="P97" i="5" s="1"/>
  <c r="N450" i="5"/>
  <c r="M447" i="5"/>
  <c r="M444" i="5"/>
  <c r="Q58" i="1"/>
  <c r="F94" i="5" s="1"/>
  <c r="O94" i="5" s="1"/>
  <c r="M457" i="5"/>
  <c r="S28" i="1"/>
  <c r="T28" i="1" s="1"/>
  <c r="F53" i="5" s="1"/>
  <c r="P53" i="5" s="1"/>
  <c r="Q53" i="5" s="1"/>
  <c r="Q386" i="5"/>
  <c r="Q76" i="5"/>
  <c r="N455" i="5"/>
  <c r="P28" i="1"/>
  <c r="F50" i="5" s="1"/>
  <c r="O50" i="5" s="1"/>
  <c r="Q50" i="5" s="1"/>
  <c r="Q28" i="1"/>
  <c r="F49" i="5" s="1"/>
  <c r="O49" i="5" s="1"/>
  <c r="Q49" i="5" s="1"/>
  <c r="Q258" i="1"/>
  <c r="S258" i="1"/>
  <c r="P258" i="1"/>
  <c r="F387" i="5" s="1"/>
  <c r="O387" i="5" s="1"/>
  <c r="F78" i="5"/>
  <c r="O78" i="5" s="1"/>
  <c r="S48" i="1"/>
  <c r="P48" i="1"/>
  <c r="F80" i="5" s="1"/>
  <c r="O80" i="5" s="1"/>
  <c r="Q80" i="5" s="1"/>
  <c r="Q48" i="1"/>
  <c r="F79" i="5" s="1"/>
  <c r="O79" i="5" s="1"/>
  <c r="Q75" i="5"/>
  <c r="Q46" i="5"/>
  <c r="N451" i="5"/>
  <c r="Q48" i="5"/>
  <c r="Q30" i="5"/>
  <c r="Q60" i="5"/>
  <c r="N452" i="5"/>
  <c r="F33" i="5"/>
  <c r="O33" i="5" s="1"/>
  <c r="P18" i="1"/>
  <c r="F35" i="5" s="1"/>
  <c r="O35" i="5" s="1"/>
  <c r="Q35" i="5" s="1"/>
  <c r="S18" i="1"/>
  <c r="Q18" i="1"/>
  <c r="F34" i="5" s="1"/>
  <c r="O34" i="5" s="1"/>
  <c r="Q61" i="5"/>
  <c r="N453" i="5"/>
  <c r="N449" i="5"/>
  <c r="Q31" i="5"/>
  <c r="S38" i="1"/>
  <c r="P38" i="1"/>
  <c r="F65" i="5" s="1"/>
  <c r="O65" i="5" s="1"/>
  <c r="Q65" i="5" s="1"/>
  <c r="Q38" i="1"/>
  <c r="F64" i="5" s="1"/>
  <c r="O64" i="5" s="1"/>
  <c r="F63" i="5"/>
  <c r="O63" i="5" s="1"/>
  <c r="O456" i="5"/>
  <c r="Q93" i="5"/>
  <c r="L508" i="5"/>
  <c r="L509" i="5" s="1"/>
  <c r="L562" i="5" s="1"/>
  <c r="L564" i="5" s="1"/>
  <c r="L569" i="5" l="1"/>
  <c r="L565" i="5"/>
  <c r="P8" i="1"/>
  <c r="F20" i="5" s="1"/>
  <c r="O20" i="5" s="1"/>
  <c r="Q20" i="5" s="1"/>
  <c r="Q8" i="1"/>
  <c r="F19" i="5" s="1"/>
  <c r="O19" i="5" s="1"/>
  <c r="F18" i="5"/>
  <c r="O18" i="5" s="1"/>
  <c r="Q478" i="5"/>
  <c r="O496" i="5"/>
  <c r="U28" i="1"/>
  <c r="F52" i="5" s="1"/>
  <c r="P52" i="5" s="1"/>
  <c r="Q52" i="5" s="1"/>
  <c r="Q15" i="5"/>
  <c r="Q493" i="5"/>
  <c r="Q495" i="5"/>
  <c r="N447" i="5"/>
  <c r="N444" i="5"/>
  <c r="T58" i="1"/>
  <c r="F98" i="5" s="1"/>
  <c r="P98" i="5" s="1"/>
  <c r="Q98" i="5" s="1"/>
  <c r="F96" i="5"/>
  <c r="P96" i="5" s="1"/>
  <c r="P456" i="5" s="1"/>
  <c r="Q456" i="5" s="1"/>
  <c r="O457" i="5"/>
  <c r="Q94" i="5"/>
  <c r="F51" i="5"/>
  <c r="P51" i="5" s="1"/>
  <c r="P450" i="5" s="1"/>
  <c r="Q387" i="5"/>
  <c r="U258" i="1"/>
  <c r="T258" i="1"/>
  <c r="F388" i="5" s="1"/>
  <c r="P388" i="5" s="1"/>
  <c r="U48" i="1"/>
  <c r="F82" i="5" s="1"/>
  <c r="P82" i="5" s="1"/>
  <c r="T48" i="1"/>
  <c r="F83" i="5" s="1"/>
  <c r="P83" i="5" s="1"/>
  <c r="Q83" i="5" s="1"/>
  <c r="F81" i="5"/>
  <c r="P81" i="5" s="1"/>
  <c r="Q78" i="5"/>
  <c r="O454" i="5"/>
  <c r="O451" i="5"/>
  <c r="Q79" i="5"/>
  <c r="O455" i="5"/>
  <c r="O449" i="5"/>
  <c r="Q34" i="5"/>
  <c r="Q97" i="5"/>
  <c r="O452" i="5"/>
  <c r="Q63" i="5"/>
  <c r="Q64" i="5"/>
  <c r="O453" i="5"/>
  <c r="U18" i="1"/>
  <c r="F37" i="5" s="1"/>
  <c r="P37" i="5" s="1"/>
  <c r="T18" i="1"/>
  <c r="F38" i="5" s="1"/>
  <c r="P38" i="5" s="1"/>
  <c r="Q38" i="5" s="1"/>
  <c r="F36" i="5"/>
  <c r="P36" i="5" s="1"/>
  <c r="F21" i="5"/>
  <c r="P21" i="5" s="1"/>
  <c r="T8" i="1"/>
  <c r="F23" i="5" s="1"/>
  <c r="P23" i="5" s="1"/>
  <c r="U8" i="1"/>
  <c r="F22" i="5" s="1"/>
  <c r="P22" i="5" s="1"/>
  <c r="Q22" i="5" s="1"/>
  <c r="T38" i="1"/>
  <c r="F68" i="5" s="1"/>
  <c r="P68" i="5" s="1"/>
  <c r="Q68" i="5" s="1"/>
  <c r="U38" i="1"/>
  <c r="F67" i="5" s="1"/>
  <c r="P67" i="5" s="1"/>
  <c r="F66" i="5"/>
  <c r="P66" i="5" s="1"/>
  <c r="Q33" i="5"/>
  <c r="O448" i="5"/>
  <c r="O447" i="5" l="1"/>
  <c r="L570" i="5"/>
  <c r="O444" i="5"/>
  <c r="P451" i="5"/>
  <c r="Q451" i="5" s="1"/>
  <c r="O446" i="5"/>
  <c r="Q19" i="5"/>
  <c r="Q18" i="5"/>
  <c r="N508" i="5"/>
  <c r="N509" i="5" s="1"/>
  <c r="N562" i="5" s="1"/>
  <c r="N564" i="5" s="1"/>
  <c r="N565" i="5" s="1"/>
  <c r="N567" i="5" s="1"/>
  <c r="Q489" i="5"/>
  <c r="P496" i="5"/>
  <c r="Q496" i="5" s="1"/>
  <c r="M508" i="5"/>
  <c r="M509" i="5" s="1"/>
  <c r="M562" i="5" s="1"/>
  <c r="M569" i="5" s="1"/>
  <c r="Q450" i="5"/>
  <c r="Q480" i="5"/>
  <c r="Q96" i="5"/>
  <c r="Q51" i="5"/>
  <c r="P457" i="5"/>
  <c r="Q457" i="5" s="1"/>
  <c r="P454" i="5"/>
  <c r="Q454" i="5" s="1"/>
  <c r="Q81" i="5"/>
  <c r="P455" i="5"/>
  <c r="Q455" i="5" s="1"/>
  <c r="Q82" i="5"/>
  <c r="Q388" i="5"/>
  <c r="P448" i="5"/>
  <c r="Q36" i="5"/>
  <c r="P452" i="5"/>
  <c r="Q452" i="5" s="1"/>
  <c r="Q66" i="5"/>
  <c r="P444" i="5"/>
  <c r="P446" i="5"/>
  <c r="Q21" i="5"/>
  <c r="Q37" i="5"/>
  <c r="P449" i="5"/>
  <c r="Q449" i="5" s="1"/>
  <c r="Q67" i="5"/>
  <c r="P453" i="5"/>
  <c r="Q453" i="5" s="1"/>
  <c r="Q23" i="5"/>
  <c r="P447" i="5"/>
  <c r="L567" i="5"/>
  <c r="O508" i="5" l="1"/>
  <c r="O509" i="5" s="1"/>
  <c r="O562" i="5" s="1"/>
  <c r="Q444" i="5"/>
  <c r="M564" i="5"/>
  <c r="M565" i="5" s="1"/>
  <c r="M567" i="5" s="1"/>
  <c r="Q448" i="5"/>
  <c r="Q491" i="5"/>
  <c r="Q447" i="5"/>
  <c r="Q490" i="5"/>
  <c r="Q481" i="5"/>
  <c r="N569" i="5"/>
  <c r="N570" i="5" s="1"/>
  <c r="N572" i="5" s="1"/>
  <c r="Q446" i="5"/>
  <c r="L572" i="5"/>
  <c r="M570" i="5" l="1"/>
  <c r="M572" i="5" s="1"/>
  <c r="Q508" i="5"/>
  <c r="P508" i="5"/>
  <c r="P509" i="5" s="1"/>
  <c r="P562" i="5" s="1"/>
  <c r="Q562" i="5" s="1"/>
  <c r="O569" i="5"/>
  <c r="O564" i="5"/>
  <c r="Q509" i="5" l="1"/>
  <c r="P564" i="5"/>
  <c r="P565" i="5" s="1"/>
  <c r="P567" i="5" s="1"/>
  <c r="P569" i="5"/>
  <c r="O565" i="5"/>
  <c r="O570" i="5" s="1"/>
  <c r="P570" i="5" l="1"/>
  <c r="P572" i="5" s="1"/>
  <c r="Q569" i="5"/>
  <c r="Q564" i="5"/>
  <c r="O567" i="5"/>
  <c r="Q567" i="5" s="1"/>
  <c r="Q565" i="5"/>
  <c r="Q570" i="5" l="1"/>
  <c r="O572" i="5"/>
  <c r="Q572" i="5" s="1"/>
</calcChain>
</file>

<file path=xl/sharedStrings.xml><?xml version="1.0" encoding="utf-8"?>
<sst xmlns="http://schemas.openxmlformats.org/spreadsheetml/2006/main" count="2630" uniqueCount="146">
  <si>
    <t>Sponsor:</t>
  </si>
  <si>
    <t>Title:</t>
  </si>
  <si>
    <t>Project Term:</t>
  </si>
  <si>
    <t>Building(s) in Project:</t>
  </si>
  <si>
    <t>GDO #:</t>
  </si>
  <si>
    <t>Year 1</t>
  </si>
  <si>
    <t>Year 2</t>
  </si>
  <si>
    <t>Year 3</t>
  </si>
  <si>
    <t>Year 4</t>
  </si>
  <si>
    <t>Year 5</t>
  </si>
  <si>
    <t>Personnel</t>
  </si>
  <si>
    <t>WTUs</t>
  </si>
  <si>
    <t>CY</t>
  </si>
  <si>
    <t>AY</t>
  </si>
  <si>
    <t>SM</t>
  </si>
  <si>
    <t>Total</t>
  </si>
  <si>
    <t>Release @</t>
  </si>
  <si>
    <t xml:space="preserve"> /AY</t>
  </si>
  <si>
    <t>months sum @</t>
  </si>
  <si>
    <t xml:space="preserve"> /MO</t>
  </si>
  <si>
    <t>hours overload @</t>
  </si>
  <si>
    <t xml:space="preserve"> /HR</t>
  </si>
  <si>
    <t>hrs effort @</t>
  </si>
  <si>
    <t>Undergraduates</t>
  </si>
  <si>
    <t>hours @</t>
  </si>
  <si>
    <t xml:space="preserve">Graduate Students </t>
  </si>
  <si>
    <t>Subtotal Personnel</t>
  </si>
  <si>
    <t>Fringe Benefits</t>
  </si>
  <si>
    <t>Faculty release</t>
  </si>
  <si>
    <t>Faculty summer &amp; overload</t>
  </si>
  <si>
    <t>Corp intermittent</t>
  </si>
  <si>
    <t>62.9% if fully benefitted</t>
  </si>
  <si>
    <t>Graduate Students</t>
  </si>
  <si>
    <t>Subtotal Fringe Benefits</t>
  </si>
  <si>
    <t>TOTAL Personnel Services</t>
  </si>
  <si>
    <t>Equipment</t>
  </si>
  <si>
    <t>TOTAL Equipment</t>
  </si>
  <si>
    <t>Domestic Travel</t>
  </si>
  <si>
    <t>TOTAL Domestic Travel</t>
  </si>
  <si>
    <t>International Travel</t>
  </si>
  <si>
    <t>International Travel Insurance</t>
  </si>
  <si>
    <t>TOTAL International Travel</t>
  </si>
  <si>
    <t>Participant/Trainee Support Costs</t>
  </si>
  <si>
    <t>Stipends</t>
  </si>
  <si>
    <t>Travel</t>
  </si>
  <si>
    <t>Subsistence</t>
  </si>
  <si>
    <t>Other</t>
  </si>
  <si>
    <t>TOTAL Participant Costs</t>
  </si>
  <si>
    <t>Other Direct Costs</t>
  </si>
  <si>
    <t>Materials &amp; Supplies</t>
  </si>
  <si>
    <t>SUBTOTAL Materials &amp; Supplies</t>
  </si>
  <si>
    <t>Consultant Services</t>
  </si>
  <si>
    <t>SUBTOTAL Consultant</t>
  </si>
  <si>
    <t>Subcontracts</t>
  </si>
  <si>
    <t>SUBTOTAL Subcontracts</t>
  </si>
  <si>
    <t>Tuition</t>
  </si>
  <si>
    <t>Background checks</t>
  </si>
  <si>
    <t>Recruitment Costs</t>
  </si>
  <si>
    <t>SUBTOTAL Other</t>
  </si>
  <si>
    <t>TOTAL Other Direct Costs</t>
  </si>
  <si>
    <t>TOTAL DIRECT COSTS</t>
  </si>
  <si>
    <t>Indirect Costs</t>
  </si>
  <si>
    <t>Cal Poly Recovered F&amp;A Base</t>
  </si>
  <si>
    <t>Cal Poly Recovered F&amp;A</t>
  </si>
  <si>
    <t>of Modified Total Direct Costs</t>
  </si>
  <si>
    <t>TOTAL SPONSOR COSTS</t>
  </si>
  <si>
    <t>Unrecovered Indirect Costs</t>
  </si>
  <si>
    <t>Cal Poly Unrecovered F&amp;A Base</t>
  </si>
  <si>
    <t>Cal Poly Unrecovered F&amp;A</t>
  </si>
  <si>
    <t>of Modified Total Direct Costs minus allowable</t>
  </si>
  <si>
    <t>TOTAL PROJECT COSTS</t>
  </si>
  <si>
    <r>
      <t xml:space="preserve">TRAVEL WORKSHEET </t>
    </r>
    <r>
      <rPr>
        <sz val="9"/>
        <color indexed="8"/>
        <rFont val="Arial"/>
        <family val="2"/>
      </rPr>
      <t>(enter data in highlighted cells)</t>
    </r>
  </si>
  <si>
    <t>Destination:</t>
  </si>
  <si>
    <t>(i.e., event/location)</t>
  </si>
  <si>
    <t># of people:</t>
  </si>
  <si>
    <t># of days:</t>
  </si>
  <si>
    <t>per diem (daily rate/person):</t>
  </si>
  <si>
    <t>$62 maximum (or sponsor limit) includes incidentals @ ($7/day after 1st day)</t>
  </si>
  <si>
    <t>Total per diem:</t>
  </si>
  <si>
    <t xml:space="preserve">  </t>
  </si>
  <si>
    <t># of nights:</t>
  </si>
  <si>
    <t>lodging, per night:</t>
  </si>
  <si>
    <t>Max $275 per night (or sponsor limit)</t>
  </si>
  <si>
    <t>Total lodging:</t>
  </si>
  <si>
    <t>Airfare (roundtrip):</t>
  </si>
  <si>
    <t>Total airfare:</t>
  </si>
  <si>
    <t>Rental car daily rate:</t>
  </si>
  <si>
    <t>Personal vehicle:</t>
  </si>
  <si>
    <t>miles @</t>
  </si>
  <si>
    <t>/mile</t>
  </si>
  <si>
    <t xml:space="preserve">Other Travel Cost </t>
  </si>
  <si>
    <t>(detail in budget justification)</t>
  </si>
  <si>
    <t>TOTAL</t>
  </si>
  <si>
    <t>SALARY RATE CALCULATOR FOR:</t>
  </si>
  <si>
    <t>Faculty 1</t>
  </si>
  <si>
    <t>YEAR 1</t>
  </si>
  <si>
    <t>YEAR 2</t>
  </si>
  <si>
    <t>YEAR 3</t>
  </si>
  <si>
    <t>YEAR 4</t>
  </si>
  <si>
    <t>YEAR 5</t>
  </si>
  <si>
    <t>Type of appt:</t>
  </si>
  <si>
    <t>Acad. YR</t>
  </si>
  <si>
    <t>Hours/appt:</t>
  </si>
  <si>
    <t>Months</t>
  </si>
  <si>
    <t>Increase:</t>
  </si>
  <si>
    <t>Current annual rate</t>
  </si>
  <si>
    <t>Annual</t>
  </si>
  <si>
    <t>Hourly</t>
  </si>
  <si>
    <t>Mo</t>
  </si>
  <si>
    <t>Faculty 2</t>
  </si>
  <si>
    <t>Faculty 3</t>
  </si>
  <si>
    <t>Faculty 4</t>
  </si>
  <si>
    <t>Faculty 5</t>
  </si>
  <si>
    <t>Faculty 6</t>
  </si>
  <si>
    <t>Faculty 7</t>
  </si>
  <si>
    <t>Faculty 8</t>
  </si>
  <si>
    <t>Faculty 9</t>
  </si>
  <si>
    <t>Faculty 10</t>
  </si>
  <si>
    <t>Faculty 11</t>
  </si>
  <si>
    <t>Faculty 12</t>
  </si>
  <si>
    <t>Faculty 13</t>
  </si>
  <si>
    <t>Faculty 14</t>
  </si>
  <si>
    <t>Faculty 15</t>
  </si>
  <si>
    <t>Faculty 16</t>
  </si>
  <si>
    <t>Faculty 17</t>
  </si>
  <si>
    <t>Faculty 18</t>
  </si>
  <si>
    <t>Faculty 19</t>
  </si>
  <si>
    <t>Faculty 20</t>
  </si>
  <si>
    <t>Faculty 21</t>
  </si>
  <si>
    <t>Faculty 22</t>
  </si>
  <si>
    <t>Faculty 23</t>
  </si>
  <si>
    <t>Faculty 24</t>
  </si>
  <si>
    <t>Faculty 25</t>
  </si>
  <si>
    <t>RATE CALCULATOR FOR:</t>
  </si>
  <si>
    <t>CPC Employee 1</t>
  </si>
  <si>
    <t>Cal. YR</t>
  </si>
  <si>
    <t>CPC Employee 2</t>
  </si>
  <si>
    <t>CPC Employee 3</t>
  </si>
  <si>
    <t>CPC Employee 4</t>
  </si>
  <si>
    <t>CPC Employee 5</t>
  </si>
  <si>
    <t>CPC Employee 6</t>
  </si>
  <si>
    <t>CPC Employee 7</t>
  </si>
  <si>
    <t>CPC Employee 8</t>
  </si>
  <si>
    <t>CPC Employee 9</t>
  </si>
  <si>
    <t>CPC Employee 10</t>
  </si>
  <si>
    <t>Fac. 12 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</si>
</sst>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0.0"/>
    <numFmt numFmtId="168" formatCode="0.000%"/>
    <numFmt numFmtId="169" formatCode="&quot;$&quot;#,##0.000_);[Red]\(&quot;$&quot;#,##0.000\)"/>
  </numFmts>
  <fonts count="19">
    <font>
      <sz val="11"/>
      <color theme="1"/>
      <name val="Calibri"/>
      <family val="2"/>
      <scheme val="minor"/>
    </font>
    <font>
      <sz val="10"/>
      <name val="Arial"/>
      <family val="2"/>
    </font>
    <font>
      <b/>
      <sz val="10"/>
      <name val="Arial"/>
      <family val="2"/>
    </font>
    <font>
      <sz val="10"/>
      <color indexed="10"/>
      <name val="Arial"/>
      <family val="2"/>
    </font>
    <font>
      <b/>
      <sz val="10"/>
      <color indexed="21"/>
      <name val="Arial"/>
      <family val="2"/>
    </font>
    <font>
      <sz val="10"/>
      <name val="Arial"/>
      <family val="2"/>
    </font>
    <font>
      <sz val="11"/>
      <color theme="1"/>
      <name val="Calibri"/>
      <family val="2"/>
      <scheme val="minor"/>
    </font>
    <font>
      <sz val="11"/>
      <name val="Arial"/>
      <family val="2"/>
    </font>
    <font>
      <b/>
      <sz val="11"/>
      <name val="Arial"/>
      <family val="2"/>
    </font>
    <font>
      <sz val="11"/>
      <name val="Calibri"/>
      <family val="2"/>
      <scheme val="minor"/>
    </font>
    <font>
      <b/>
      <u/>
      <sz val="10"/>
      <name val="Arial"/>
      <family val="2"/>
    </font>
    <font>
      <u/>
      <sz val="9"/>
      <name val="Arial"/>
      <family val="2"/>
    </font>
    <font>
      <i/>
      <sz val="10"/>
      <name val="Arial"/>
      <family val="2"/>
    </font>
    <font>
      <u/>
      <sz val="10"/>
      <name val="Arial"/>
      <family val="2"/>
    </font>
    <font>
      <b/>
      <u/>
      <sz val="10"/>
      <color rgb="FFFF0000"/>
      <name val="Arial"/>
      <family val="2"/>
    </font>
    <font>
      <b/>
      <sz val="10"/>
      <color rgb="FFFF0000"/>
      <name val="Arial"/>
      <family val="2"/>
    </font>
    <font>
      <b/>
      <sz val="9"/>
      <color theme="1"/>
      <name val="Arial"/>
      <family val="2"/>
    </font>
    <font>
      <sz val="9"/>
      <color theme="1"/>
      <name val="Arial"/>
      <family val="2"/>
    </font>
    <font>
      <sz val="9"/>
      <color indexed="8"/>
      <name val="Arial"/>
      <family val="2"/>
    </font>
  </fonts>
  <fills count="5">
    <fill>
      <patternFill patternType="none"/>
    </fill>
    <fill>
      <patternFill patternType="gray125"/>
    </fill>
    <fill>
      <patternFill patternType="solid">
        <fgColor indexed="22"/>
        <bgColor indexed="64"/>
      </patternFill>
    </fill>
    <fill>
      <patternFill patternType="solid">
        <fgColor indexed="34"/>
        <bgColor indexed="64"/>
      </patternFill>
    </fill>
    <fill>
      <patternFill patternType="solid">
        <fgColor rgb="FFFFFF00"/>
        <bgColor indexed="64"/>
      </patternFill>
    </fill>
  </fills>
  <borders count="79">
    <border>
      <left/>
      <right/>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top/>
      <bottom style="medium">
        <color indexed="64"/>
      </bottom>
      <diagonal/>
    </border>
    <border>
      <left style="thin">
        <color indexed="64"/>
      </left>
      <right/>
      <top style="thin">
        <color auto="1"/>
      </top>
      <bottom style="thin">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0" fontId="5" fillId="0" borderId="0"/>
    <xf numFmtId="44" fontId="6" fillId="0" borderId="0" applyFont="0" applyFill="0" applyBorder="0" applyAlignment="0" applyProtection="0"/>
    <xf numFmtId="43" fontId="1" fillId="0" borderId="0" applyFont="0" applyFill="0" applyBorder="0" applyAlignment="0" applyProtection="0"/>
    <xf numFmtId="0" fontId="6" fillId="0" borderId="0"/>
  </cellStyleXfs>
  <cellXfs count="235">
    <xf numFmtId="0" fontId="0" fillId="0" borderId="0" xfId="0"/>
    <xf numFmtId="0" fontId="2" fillId="0" borderId="1" xfId="1" applyFont="1" applyBorder="1"/>
    <xf numFmtId="0" fontId="2" fillId="0" borderId="0" xfId="1" applyFont="1"/>
    <xf numFmtId="0" fontId="1" fillId="2" borderId="0" xfId="1" applyFill="1"/>
    <xf numFmtId="0" fontId="1" fillId="0" borderId="4" xfId="1" applyBorder="1" applyAlignment="1">
      <alignment horizontal="left"/>
    </xf>
    <xf numFmtId="0" fontId="3" fillId="0" borderId="6" xfId="1" applyFont="1" applyBorder="1" applyAlignment="1">
      <alignment wrapText="1"/>
    </xf>
    <xf numFmtId="0" fontId="1" fillId="0" borderId="7" xfId="1" applyBorder="1" applyAlignment="1">
      <alignment horizontal="left"/>
    </xf>
    <xf numFmtId="0" fontId="1" fillId="0" borderId="0" xfId="1" applyAlignment="1">
      <alignment horizontal="left"/>
    </xf>
    <xf numFmtId="0" fontId="1" fillId="0" borderId="8" xfId="1" applyBorder="1" applyAlignment="1">
      <alignment horizontal="left"/>
    </xf>
    <xf numFmtId="0" fontId="1" fillId="0" borderId="9" xfId="1" applyBorder="1" applyAlignment="1">
      <alignment horizontal="left"/>
    </xf>
    <xf numFmtId="0" fontId="1" fillId="0" borderId="0" xfId="1"/>
    <xf numFmtId="0" fontId="1" fillId="0" borderId="10" xfId="1" applyBorder="1" applyAlignment="1">
      <alignment horizontal="left"/>
    </xf>
    <xf numFmtId="0" fontId="1" fillId="0" borderId="12" xfId="1" applyBorder="1" applyAlignment="1">
      <alignment horizontal="left"/>
    </xf>
    <xf numFmtId="0" fontId="1" fillId="0" borderId="11" xfId="1" applyBorder="1" applyAlignment="1">
      <alignment horizontal="left"/>
    </xf>
    <xf numFmtId="0" fontId="1" fillId="0" borderId="13" xfId="1" applyBorder="1" applyAlignment="1">
      <alignment horizontal="left"/>
    </xf>
    <xf numFmtId="0" fontId="1" fillId="2" borderId="14" xfId="1" applyFill="1" applyBorder="1"/>
    <xf numFmtId="0" fontId="1" fillId="0" borderId="15" xfId="1" applyBorder="1" applyAlignment="1">
      <alignment horizontal="center"/>
    </xf>
    <xf numFmtId="0" fontId="1" fillId="0" borderId="16" xfId="1" applyBorder="1" applyAlignment="1">
      <alignment horizontal="center"/>
    </xf>
    <xf numFmtId="0" fontId="1" fillId="0" borderId="17" xfId="1" applyBorder="1" applyAlignment="1">
      <alignment horizontal="center"/>
    </xf>
    <xf numFmtId="0" fontId="1" fillId="0" borderId="14" xfId="1" applyBorder="1" applyAlignment="1">
      <alignment horizontal="center"/>
    </xf>
    <xf numFmtId="1" fontId="1" fillId="0" borderId="17" xfId="1" applyNumberFormat="1" applyBorder="1" applyAlignment="1">
      <alignment horizontal="center"/>
    </xf>
    <xf numFmtId="164" fontId="1" fillId="0" borderId="19" xfId="1" applyNumberFormat="1" applyBorder="1" applyAlignment="1">
      <alignment horizontal="center"/>
    </xf>
    <xf numFmtId="165" fontId="1" fillId="0" borderId="20" xfId="1" applyNumberFormat="1" applyBorder="1" applyAlignment="1">
      <alignment horizontal="center"/>
    </xf>
    <xf numFmtId="164" fontId="1" fillId="0" borderId="17" xfId="1" applyNumberFormat="1" applyBorder="1" applyAlignment="1">
      <alignment horizontal="center"/>
    </xf>
    <xf numFmtId="164" fontId="1" fillId="0" borderId="14" xfId="1" applyNumberFormat="1" applyBorder="1" applyAlignment="1">
      <alignment horizontal="center"/>
    </xf>
    <xf numFmtId="0" fontId="4" fillId="0" borderId="0" xfId="1" applyFont="1"/>
    <xf numFmtId="0" fontId="5" fillId="0" borderId="0" xfId="2"/>
    <xf numFmtId="0" fontId="2" fillId="0" borderId="1" xfId="1" applyFont="1" applyBorder="1" applyAlignment="1">
      <alignment horizontal="center" vertical="center"/>
    </xf>
    <xf numFmtId="0" fontId="7" fillId="0" borderId="0" xfId="1" applyFont="1" applyAlignment="1">
      <alignment vertical="top"/>
    </xf>
    <xf numFmtId="0" fontId="8" fillId="0" borderId="0" xfId="1" applyFont="1" applyAlignment="1">
      <alignment horizontal="right" vertical="top"/>
    </xf>
    <xf numFmtId="165" fontId="8" fillId="0" borderId="0" xfId="1" applyNumberFormat="1" applyFont="1" applyAlignment="1">
      <alignment horizontal="right" vertical="top"/>
    </xf>
    <xf numFmtId="0" fontId="8" fillId="0" borderId="0" xfId="1" applyFont="1" applyAlignment="1">
      <alignment horizontal="center" vertical="top"/>
    </xf>
    <xf numFmtId="164" fontId="8" fillId="0" borderId="0" xfId="1" applyNumberFormat="1" applyFont="1" applyAlignment="1">
      <alignment horizontal="right" vertical="top"/>
    </xf>
    <xf numFmtId="0" fontId="9" fillId="0" borderId="0" xfId="0" applyFont="1"/>
    <xf numFmtId="0" fontId="10" fillId="0" borderId="0" xfId="0" applyFont="1"/>
    <xf numFmtId="0" fontId="1" fillId="0" borderId="0" xfId="0" applyFont="1"/>
    <xf numFmtId="0" fontId="11" fillId="0" borderId="0" xfId="0" applyFont="1" applyAlignment="1">
      <alignment horizont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9" fontId="1" fillId="0" borderId="0" xfId="0" applyNumberFormat="1" applyFont="1" applyAlignment="1">
      <alignment horizontal="right"/>
    </xf>
    <xf numFmtId="0" fontId="1" fillId="0" borderId="0" xfId="0" applyFont="1" applyAlignment="1">
      <alignment horizontal="left"/>
    </xf>
    <xf numFmtId="164" fontId="1" fillId="0" borderId="0" xfId="0" applyNumberFormat="1" applyFont="1"/>
    <xf numFmtId="164" fontId="1" fillId="0" borderId="28" xfId="0" applyNumberFormat="1" applyFont="1" applyBorder="1"/>
    <xf numFmtId="167" fontId="1" fillId="0" borderId="0" xfId="0" applyNumberFormat="1" applyFont="1" applyAlignment="1">
      <alignment horizontal="center"/>
    </xf>
    <xf numFmtId="4" fontId="1" fillId="0" borderId="29" xfId="0" applyNumberFormat="1" applyFont="1" applyBorder="1" applyAlignment="1">
      <alignment horizontal="center"/>
    </xf>
    <xf numFmtId="4" fontId="1" fillId="0" borderId="0" xfId="0" applyNumberFormat="1" applyFont="1" applyAlignment="1">
      <alignment horizontal="center"/>
    </xf>
    <xf numFmtId="164" fontId="1" fillId="0" borderId="30" xfId="0" applyNumberFormat="1" applyFont="1" applyBorder="1"/>
    <xf numFmtId="164" fontId="1" fillId="0" borderId="9" xfId="0" applyNumberFormat="1" applyFont="1" applyBorder="1"/>
    <xf numFmtId="164" fontId="1" fillId="0" borderId="6" xfId="0" applyNumberFormat="1" applyFont="1" applyBorder="1"/>
    <xf numFmtId="0" fontId="12" fillId="0" borderId="0" xfId="0" applyFont="1" applyAlignment="1">
      <alignment horizontal="left" indent="1"/>
    </xf>
    <xf numFmtId="10" fontId="1" fillId="0" borderId="0" xfId="0" applyNumberFormat="1" applyFont="1" applyAlignment="1">
      <alignment horizontal="right"/>
    </xf>
    <xf numFmtId="164" fontId="1" fillId="0" borderId="0" xfId="0" applyNumberFormat="1" applyFont="1" applyAlignment="1">
      <alignment horizontal="center"/>
    </xf>
    <xf numFmtId="165" fontId="1" fillId="0" borderId="0" xfId="0" applyNumberFormat="1" applyFont="1"/>
    <xf numFmtId="166" fontId="1" fillId="0" borderId="0" xfId="0" applyNumberFormat="1" applyFont="1" applyAlignment="1">
      <alignment horizontal="right"/>
    </xf>
    <xf numFmtId="1" fontId="1" fillId="0" borderId="0" xfId="0" applyNumberFormat="1" applyFont="1" applyAlignment="1">
      <alignment horizontal="right"/>
    </xf>
    <xf numFmtId="0" fontId="1" fillId="0" borderId="0" xfId="0" applyFont="1" applyAlignment="1">
      <alignment horizontal="center"/>
    </xf>
    <xf numFmtId="0" fontId="2" fillId="0" borderId="0" xfId="0" applyFont="1" applyAlignment="1">
      <alignment horizontal="right"/>
    </xf>
    <xf numFmtId="164" fontId="2" fillId="0" borderId="31" xfId="0" applyNumberFormat="1" applyFont="1" applyBorder="1"/>
    <xf numFmtId="164" fontId="2" fillId="0" borderId="32" xfId="0" applyNumberFormat="1" applyFont="1" applyBorder="1"/>
    <xf numFmtId="164" fontId="2" fillId="0" borderId="33" xfId="0" applyNumberFormat="1" applyFont="1" applyBorder="1"/>
    <xf numFmtId="10" fontId="1" fillId="0" borderId="0" xfId="0" applyNumberFormat="1" applyFont="1" applyAlignment="1">
      <alignment horizontal="left"/>
    </xf>
    <xf numFmtId="164" fontId="1" fillId="0" borderId="34" xfId="0" applyNumberFormat="1" applyFont="1" applyBorder="1"/>
    <xf numFmtId="10" fontId="1" fillId="0" borderId="0" xfId="0" applyNumberFormat="1" applyFont="1"/>
    <xf numFmtId="164" fontId="1" fillId="0" borderId="35" xfId="0" applyNumberFormat="1" applyFont="1" applyBorder="1"/>
    <xf numFmtId="164" fontId="1" fillId="0" borderId="36" xfId="0" applyNumberFormat="1" applyFont="1" applyBorder="1"/>
    <xf numFmtId="164" fontId="1" fillId="0" borderId="37" xfId="0" applyNumberFormat="1" applyFont="1" applyBorder="1"/>
    <xf numFmtId="164" fontId="2" fillId="0" borderId="38" xfId="3" applyNumberFormat="1" applyFont="1" applyFill="1" applyBorder="1" applyProtection="1"/>
    <xf numFmtId="164" fontId="2" fillId="0" borderId="39" xfId="3" applyNumberFormat="1" applyFont="1" applyFill="1" applyBorder="1" applyProtection="1"/>
    <xf numFmtId="164" fontId="2" fillId="0" borderId="40" xfId="3" applyNumberFormat="1" applyFont="1" applyFill="1" applyBorder="1" applyProtection="1"/>
    <xf numFmtId="0" fontId="2" fillId="0" borderId="0" xfId="0" applyFont="1"/>
    <xf numFmtId="164" fontId="2" fillId="0" borderId="0" xfId="3" applyNumberFormat="1" applyFont="1" applyFill="1" applyBorder="1" applyProtection="1"/>
    <xf numFmtId="164" fontId="1" fillId="0" borderId="2" xfId="0" applyNumberFormat="1" applyFont="1" applyBorder="1"/>
    <xf numFmtId="164" fontId="1" fillId="0" borderId="30" xfId="3" applyNumberFormat="1" applyFont="1" applyFill="1" applyBorder="1" applyProtection="1"/>
    <xf numFmtId="164" fontId="1" fillId="0" borderId="9" xfId="3" applyNumberFormat="1" applyFont="1" applyFill="1" applyBorder="1" applyProtection="1"/>
    <xf numFmtId="164" fontId="2" fillId="0" borderId="42" xfId="3" applyNumberFormat="1" applyFont="1" applyFill="1" applyBorder="1" applyProtection="1"/>
    <xf numFmtId="164" fontId="2" fillId="0" borderId="43" xfId="3" applyNumberFormat="1" applyFont="1" applyFill="1" applyBorder="1" applyProtection="1"/>
    <xf numFmtId="164" fontId="2" fillId="0" borderId="44" xfId="3" applyNumberFormat="1" applyFont="1" applyFill="1" applyBorder="1" applyProtection="1"/>
    <xf numFmtId="164" fontId="1" fillId="0" borderId="3" xfId="3" applyNumberFormat="1" applyFont="1" applyFill="1" applyBorder="1" applyProtection="1"/>
    <xf numFmtId="164" fontId="1" fillId="0" borderId="45" xfId="3" applyNumberFormat="1" applyFont="1" applyFill="1" applyBorder="1" applyProtection="1"/>
    <xf numFmtId="37" fontId="1" fillId="0" borderId="0" xfId="0" applyNumberFormat="1" applyFont="1" applyAlignment="1">
      <alignment horizontal="left" indent="1"/>
    </xf>
    <xf numFmtId="37" fontId="1" fillId="0" borderId="0" xfId="0" applyNumberFormat="1" applyFont="1"/>
    <xf numFmtId="164" fontId="2" fillId="0" borderId="3" xfId="3" applyNumberFormat="1" applyFont="1" applyFill="1" applyBorder="1" applyProtection="1"/>
    <xf numFmtId="0" fontId="13" fillId="0" borderId="0" xfId="0" applyFont="1"/>
    <xf numFmtId="164" fontId="1" fillId="0" borderId="3" xfId="0" applyNumberFormat="1" applyFont="1" applyBorder="1"/>
    <xf numFmtId="164" fontId="2" fillId="0" borderId="44" xfId="0" applyNumberFormat="1" applyFont="1" applyBorder="1"/>
    <xf numFmtId="0" fontId="13" fillId="0" borderId="0" xfId="0" applyFont="1" applyAlignment="1">
      <alignment vertical="center"/>
    </xf>
    <xf numFmtId="0" fontId="14" fillId="0" borderId="0" xfId="0" applyFont="1" applyAlignment="1">
      <alignment horizontal="right" vertical="center"/>
    </xf>
    <xf numFmtId="164" fontId="15" fillId="0" borderId="0" xfId="0" applyNumberFormat="1" applyFont="1" applyAlignment="1">
      <alignment vertical="center"/>
    </xf>
    <xf numFmtId="0" fontId="10" fillId="0" borderId="0" xfId="0" applyFont="1" applyAlignment="1">
      <alignment horizontal="right"/>
    </xf>
    <xf numFmtId="164" fontId="2" fillId="0" borderId="46" xfId="0" applyNumberFormat="1" applyFont="1" applyBorder="1"/>
    <xf numFmtId="164" fontId="2" fillId="0" borderId="20" xfId="0" applyNumberFormat="1" applyFont="1" applyBorder="1"/>
    <xf numFmtId="164" fontId="2" fillId="0" borderId="27" xfId="0" applyNumberFormat="1" applyFont="1" applyBorder="1"/>
    <xf numFmtId="164" fontId="1" fillId="0" borderId="49" xfId="0" applyNumberFormat="1" applyFont="1" applyBorder="1"/>
    <xf numFmtId="164" fontId="1" fillId="0" borderId="50" xfId="0" applyNumberFormat="1" applyFont="1" applyBorder="1"/>
    <xf numFmtId="164" fontId="1" fillId="0" borderId="17" xfId="0" applyNumberFormat="1" applyFont="1" applyBorder="1"/>
    <xf numFmtId="164" fontId="1" fillId="0" borderId="18" xfId="0" applyNumberFormat="1" applyFont="1" applyBorder="1"/>
    <xf numFmtId="164" fontId="1" fillId="0" borderId="51" xfId="0" applyNumberFormat="1" applyFont="1" applyBorder="1"/>
    <xf numFmtId="164" fontId="2" fillId="0" borderId="52" xfId="0" applyNumberFormat="1" applyFont="1" applyBorder="1"/>
    <xf numFmtId="164" fontId="2" fillId="0" borderId="53" xfId="0" applyNumberFormat="1" applyFont="1" applyBorder="1"/>
    <xf numFmtId="164" fontId="2" fillId="0" borderId="54" xfId="0" applyNumberFormat="1" applyFont="1" applyBorder="1"/>
    <xf numFmtId="164" fontId="2" fillId="0" borderId="55" xfId="0" applyNumberFormat="1" applyFont="1" applyBorder="1"/>
    <xf numFmtId="164" fontId="0" fillId="0" borderId="0" xfId="0" applyNumberFormat="1"/>
    <xf numFmtId="10" fontId="1" fillId="4" borderId="11" xfId="1" applyNumberFormat="1" applyFill="1" applyBorder="1" applyAlignment="1">
      <alignment horizontal="left"/>
    </xf>
    <xf numFmtId="164" fontId="2" fillId="0" borderId="31" xfId="3" applyNumberFormat="1" applyFont="1" applyFill="1" applyBorder="1" applyProtection="1"/>
    <xf numFmtId="164" fontId="2" fillId="0" borderId="32" xfId="3" applyNumberFormat="1" applyFont="1" applyFill="1" applyBorder="1" applyProtection="1"/>
    <xf numFmtId="164" fontId="2" fillId="0" borderId="46" xfId="3" applyNumberFormat="1" applyFont="1" applyFill="1" applyBorder="1" applyProtection="1"/>
    <xf numFmtId="164" fontId="2" fillId="0" borderId="20" xfId="3" applyNumberFormat="1" applyFont="1" applyFill="1" applyBorder="1" applyProtection="1"/>
    <xf numFmtId="164" fontId="2" fillId="0" borderId="27" xfId="3" applyNumberFormat="1" applyFont="1" applyFill="1" applyBorder="1" applyProtection="1"/>
    <xf numFmtId="164" fontId="1" fillId="0" borderId="56" xfId="0" applyNumberFormat="1" applyFont="1" applyBorder="1"/>
    <xf numFmtId="164" fontId="1" fillId="0" borderId="13" xfId="0" applyNumberFormat="1" applyFont="1" applyBorder="1"/>
    <xf numFmtId="164" fontId="1" fillId="0" borderId="60" xfId="0" applyNumberFormat="1" applyFont="1" applyBorder="1"/>
    <xf numFmtId="164" fontId="2" fillId="0" borderId="61" xfId="0" applyNumberFormat="1" applyFont="1" applyBorder="1"/>
    <xf numFmtId="164" fontId="2" fillId="0" borderId="64" xfId="3" applyNumberFormat="1" applyFont="1" applyFill="1" applyBorder="1" applyProtection="1"/>
    <xf numFmtId="164" fontId="1" fillId="0" borderId="62" xfId="3" applyNumberFormat="1" applyFont="1" applyFill="1" applyBorder="1" applyProtection="1"/>
    <xf numFmtId="164" fontId="1" fillId="0" borderId="62" xfId="0" applyNumberFormat="1" applyFont="1" applyBorder="1"/>
    <xf numFmtId="164" fontId="2" fillId="0" borderId="65" xfId="3" applyNumberFormat="1" applyFont="1" applyFill="1" applyBorder="1" applyProtection="1"/>
    <xf numFmtId="0" fontId="16" fillId="0" borderId="21" xfId="5" applyFont="1" applyBorder="1" applyAlignment="1">
      <alignment horizontal="right"/>
    </xf>
    <xf numFmtId="0" fontId="17" fillId="0" borderId="24" xfId="5" applyFont="1" applyBorder="1" applyAlignment="1">
      <alignment horizontal="right"/>
    </xf>
    <xf numFmtId="0" fontId="17" fillId="0" borderId="7" xfId="5" applyFont="1" applyBorder="1" applyAlignment="1">
      <alignment horizontal="right"/>
    </xf>
    <xf numFmtId="0" fontId="17" fillId="0" borderId="0" xfId="5" applyFont="1" applyAlignment="1">
      <alignment horizontal="right"/>
    </xf>
    <xf numFmtId="0" fontId="17" fillId="0" borderId="0" xfId="5" applyFont="1"/>
    <xf numFmtId="0" fontId="17" fillId="0" borderId="8" xfId="5" applyFont="1" applyBorder="1"/>
    <xf numFmtId="0" fontId="17" fillId="0" borderId="11" xfId="5" applyFont="1" applyBorder="1"/>
    <xf numFmtId="42" fontId="17" fillId="0" borderId="32" xfId="5" applyNumberFormat="1" applyFont="1" applyBorder="1"/>
    <xf numFmtId="42" fontId="17" fillId="0" borderId="0" xfId="5" applyNumberFormat="1" applyFont="1"/>
    <xf numFmtId="0" fontId="17" fillId="0" borderId="0" xfId="5" quotePrefix="1" applyFont="1"/>
    <xf numFmtId="42" fontId="17" fillId="0" borderId="32" xfId="5" quotePrefix="1" applyNumberFormat="1" applyFont="1" applyBorder="1"/>
    <xf numFmtId="0" fontId="17" fillId="0" borderId="7" xfId="5" applyFont="1" applyBorder="1"/>
    <xf numFmtId="0" fontId="16" fillId="0" borderId="0" xfId="5" applyFont="1" applyAlignment="1">
      <alignment horizontal="right"/>
    </xf>
    <xf numFmtId="42" fontId="16" fillId="0" borderId="68" xfId="5" applyNumberFormat="1" applyFont="1" applyBorder="1"/>
    <xf numFmtId="0" fontId="17" fillId="0" borderId="10" xfId="5" applyFont="1" applyBorder="1"/>
    <xf numFmtId="0" fontId="17" fillId="0" borderId="12" xfId="5" applyFont="1" applyBorder="1"/>
    <xf numFmtId="0" fontId="16" fillId="0" borderId="0" xfId="5" applyFont="1"/>
    <xf numFmtId="169" fontId="17" fillId="0" borderId="0" xfId="5" applyNumberFormat="1" applyFont="1"/>
    <xf numFmtId="164" fontId="1" fillId="0" borderId="70" xfId="0" applyNumberFormat="1" applyFont="1" applyBorder="1"/>
    <xf numFmtId="164" fontId="1" fillId="0" borderId="71" xfId="0" applyNumberFormat="1" applyFont="1" applyBorder="1"/>
    <xf numFmtId="164" fontId="1" fillId="0" borderId="69" xfId="0" applyNumberFormat="1" applyFont="1" applyBorder="1"/>
    <xf numFmtId="164" fontId="2" fillId="0" borderId="0" xfId="0" applyNumberFormat="1" applyFont="1"/>
    <xf numFmtId="0" fontId="2" fillId="0" borderId="72" xfId="0" applyFont="1" applyBorder="1" applyAlignment="1">
      <alignment horizontal="center" vertical="center"/>
    </xf>
    <xf numFmtId="168" fontId="1" fillId="0" borderId="0" xfId="0" applyNumberFormat="1" applyFont="1" applyAlignment="1">
      <alignment horizontal="left"/>
    </xf>
    <xf numFmtId="166" fontId="1" fillId="0" borderId="0" xfId="0" applyNumberFormat="1" applyFont="1" applyAlignment="1">
      <alignment horizontal="left"/>
    </xf>
    <xf numFmtId="0" fontId="8" fillId="0" borderId="24" xfId="1" applyFont="1" applyBorder="1" applyAlignment="1">
      <alignment horizontal="left" vertical="top"/>
    </xf>
    <xf numFmtId="0" fontId="2" fillId="4" borderId="1" xfId="1" applyFont="1" applyFill="1" applyBorder="1" applyAlignment="1">
      <alignment vertical="center"/>
    </xf>
    <xf numFmtId="164" fontId="1" fillId="0" borderId="74" xfId="0" applyNumberFormat="1" applyFont="1" applyBorder="1"/>
    <xf numFmtId="164" fontId="1" fillId="0" borderId="76" xfId="0" applyNumberFormat="1" applyFont="1" applyBorder="1"/>
    <xf numFmtId="164" fontId="1" fillId="0" borderId="27" xfId="0" applyNumberFormat="1" applyFont="1" applyBorder="1"/>
    <xf numFmtId="0" fontId="7" fillId="4" borderId="0" xfId="1" applyFont="1" applyFill="1" applyAlignment="1" applyProtection="1">
      <alignment vertical="top"/>
      <protection locked="0"/>
    </xf>
    <xf numFmtId="167" fontId="1" fillId="4" borderId="0" xfId="0" applyNumberFormat="1" applyFont="1" applyFill="1" applyAlignment="1" applyProtection="1">
      <alignment horizontal="center"/>
      <protection locked="0"/>
    </xf>
    <xf numFmtId="2" fontId="1" fillId="4" borderId="0" xfId="0" applyNumberFormat="1" applyFont="1" applyFill="1" applyAlignment="1" applyProtection="1">
      <alignment horizontal="right"/>
      <protection locked="0"/>
    </xf>
    <xf numFmtId="0" fontId="7" fillId="4" borderId="7" xfId="1" applyFont="1" applyFill="1" applyBorder="1" applyAlignment="1" applyProtection="1">
      <alignment vertical="top"/>
      <protection locked="0"/>
    </xf>
    <xf numFmtId="1" fontId="1" fillId="4" borderId="0" xfId="0" applyNumberFormat="1" applyFont="1" applyFill="1" applyAlignment="1" applyProtection="1">
      <alignment horizontal="right"/>
      <protection locked="0"/>
    </xf>
    <xf numFmtId="1" fontId="1" fillId="4" borderId="0" xfId="0" applyNumberFormat="1" applyFont="1" applyFill="1" applyProtection="1">
      <protection locked="0"/>
    </xf>
    <xf numFmtId="164" fontId="2" fillId="0" borderId="64" xfId="0" applyNumberFormat="1" applyFont="1" applyBorder="1"/>
    <xf numFmtId="164" fontId="1" fillId="0" borderId="77" xfId="3" applyNumberFormat="1" applyFont="1" applyFill="1" applyBorder="1" applyProtection="1"/>
    <xf numFmtId="164" fontId="1" fillId="0" borderId="63" xfId="0" applyNumberFormat="1" applyFont="1" applyBorder="1"/>
    <xf numFmtId="164" fontId="2" fillId="0" borderId="78" xfId="3" applyNumberFormat="1" applyFont="1" applyFill="1" applyBorder="1" applyProtection="1"/>
    <xf numFmtId="37" fontId="1" fillId="4" borderId="0" xfId="0" applyNumberFormat="1" applyFont="1" applyFill="1" applyAlignment="1" applyProtection="1">
      <alignment horizontal="left" indent="1"/>
      <protection locked="0"/>
    </xf>
    <xf numFmtId="0" fontId="1" fillId="4" borderId="0" xfId="0" applyFont="1" applyFill="1" applyProtection="1">
      <protection locked="0"/>
    </xf>
    <xf numFmtId="0" fontId="2" fillId="4" borderId="0" xfId="0" applyFont="1" applyFill="1" applyAlignment="1" applyProtection="1">
      <alignment horizontal="right"/>
      <protection locked="0"/>
    </xf>
    <xf numFmtId="0" fontId="0" fillId="4" borderId="0" xfId="0" applyFill="1" applyProtection="1">
      <protection locked="0"/>
    </xf>
    <xf numFmtId="0" fontId="10" fillId="4" borderId="0" xfId="0" applyFont="1" applyFill="1" applyProtection="1">
      <protection locked="0"/>
    </xf>
    <xf numFmtId="37" fontId="1" fillId="4" borderId="0" xfId="0" applyNumberFormat="1" applyFont="1" applyFill="1" applyProtection="1">
      <protection locked="0"/>
    </xf>
    <xf numFmtId="165" fontId="1" fillId="4" borderId="0" xfId="0" applyNumberFormat="1" applyFont="1" applyFill="1" applyProtection="1">
      <protection locked="0"/>
    </xf>
    <xf numFmtId="0" fontId="13" fillId="4" borderId="0" xfId="0" applyFont="1" applyFill="1" applyProtection="1">
      <protection locked="0"/>
    </xf>
    <xf numFmtId="164" fontId="1" fillId="4" borderId="41" xfId="3" applyNumberFormat="1" applyFont="1" applyFill="1" applyBorder="1" applyProtection="1">
      <protection locked="0"/>
    </xf>
    <xf numFmtId="164" fontId="1" fillId="4" borderId="4" xfId="3" applyNumberFormat="1" applyFont="1" applyFill="1" applyBorder="1" applyProtection="1">
      <protection locked="0"/>
    </xf>
    <xf numFmtId="164" fontId="1" fillId="4" borderId="30" xfId="3" applyNumberFormat="1" applyFont="1" applyFill="1" applyBorder="1" applyProtection="1">
      <protection locked="0"/>
    </xf>
    <xf numFmtId="164" fontId="1" fillId="4" borderId="9" xfId="3" applyNumberFormat="1" applyFont="1" applyFill="1" applyBorder="1" applyProtection="1">
      <protection locked="0"/>
    </xf>
    <xf numFmtId="164" fontId="1" fillId="4" borderId="57" xfId="3" applyNumberFormat="1" applyFont="1" applyFill="1" applyBorder="1" applyProtection="1">
      <protection locked="0"/>
    </xf>
    <xf numFmtId="164" fontId="1" fillId="4" borderId="34" xfId="3" applyNumberFormat="1" applyFont="1" applyFill="1" applyBorder="1" applyProtection="1">
      <protection locked="0"/>
    </xf>
    <xf numFmtId="164" fontId="1" fillId="4" borderId="58" xfId="3" applyNumberFormat="1" applyFont="1" applyFill="1" applyBorder="1" applyProtection="1">
      <protection locked="0"/>
    </xf>
    <xf numFmtId="164" fontId="1" fillId="4" borderId="13" xfId="3" applyNumberFormat="1" applyFont="1" applyFill="1" applyBorder="1" applyProtection="1">
      <protection locked="0"/>
    </xf>
    <xf numFmtId="164" fontId="1" fillId="4" borderId="56" xfId="3" applyNumberFormat="1" applyFont="1" applyFill="1" applyBorder="1" applyProtection="1">
      <protection locked="0"/>
    </xf>
    <xf numFmtId="164" fontId="1" fillId="4" borderId="62" xfId="3" applyNumberFormat="1" applyFont="1" applyFill="1" applyBorder="1" applyProtection="1">
      <protection locked="0"/>
    </xf>
    <xf numFmtId="164" fontId="1" fillId="4" borderId="63" xfId="3" applyNumberFormat="1" applyFont="1" applyFill="1" applyBorder="1" applyProtection="1">
      <protection locked="0"/>
    </xf>
    <xf numFmtId="164" fontId="1" fillId="4" borderId="30" xfId="0" applyNumberFormat="1" applyFont="1" applyFill="1" applyBorder="1" applyProtection="1">
      <protection locked="0"/>
    </xf>
    <xf numFmtId="164" fontId="1" fillId="4" borderId="9" xfId="0" applyNumberFormat="1" applyFont="1" applyFill="1" applyBorder="1" applyProtection="1">
      <protection locked="0"/>
    </xf>
    <xf numFmtId="164" fontId="1" fillId="4" borderId="62" xfId="0" applyNumberFormat="1" applyFont="1" applyFill="1" applyBorder="1" applyProtection="1">
      <protection locked="0"/>
    </xf>
    <xf numFmtId="0" fontId="17" fillId="4" borderId="0" xfId="5" applyFont="1" applyFill="1" applyProtection="1">
      <protection locked="0"/>
    </xf>
    <xf numFmtId="1" fontId="17" fillId="4" borderId="0" xfId="5" applyNumberFormat="1" applyFont="1" applyFill="1" applyProtection="1">
      <protection locked="0"/>
    </xf>
    <xf numFmtId="42" fontId="17" fillId="4" borderId="11" xfId="5" applyNumberFormat="1" applyFont="1" applyFill="1" applyBorder="1" applyProtection="1">
      <protection locked="0"/>
    </xf>
    <xf numFmtId="0" fontId="17" fillId="4" borderId="11" xfId="5" applyFont="1" applyFill="1" applyBorder="1" applyProtection="1">
      <protection locked="0"/>
    </xf>
    <xf numFmtId="0" fontId="2" fillId="4" borderId="2" xfId="1" applyFont="1" applyFill="1" applyBorder="1" applyAlignment="1" applyProtection="1">
      <alignment horizontal="right" vertical="center"/>
      <protection locked="0"/>
    </xf>
    <xf numFmtId="0" fontId="3" fillId="4" borderId="6" xfId="1" applyFont="1" applyFill="1" applyBorder="1" applyAlignment="1" applyProtection="1">
      <alignment wrapText="1"/>
      <protection locked="0"/>
    </xf>
    <xf numFmtId="164" fontId="1" fillId="4" borderId="18" xfId="1" applyNumberFormat="1" applyFill="1" applyBorder="1" applyAlignment="1" applyProtection="1">
      <alignment horizontal="center"/>
      <protection locked="0"/>
    </xf>
    <xf numFmtId="164" fontId="1" fillId="3" borderId="18" xfId="1" applyNumberFormat="1" applyFill="1" applyBorder="1" applyAlignment="1" applyProtection="1">
      <alignment horizontal="center"/>
      <protection locked="0"/>
    </xf>
    <xf numFmtId="0" fontId="2" fillId="4" borderId="1" xfId="1" applyFont="1" applyFill="1" applyBorder="1" applyAlignment="1" applyProtection="1">
      <alignment vertical="center"/>
      <protection locked="0"/>
    </xf>
    <xf numFmtId="0" fontId="1" fillId="4" borderId="0" xfId="1" applyFill="1" applyAlignment="1" applyProtection="1">
      <alignment horizontal="left"/>
      <protection locked="0"/>
    </xf>
    <xf numFmtId="10" fontId="1" fillId="4" borderId="11" xfId="1" applyNumberFormat="1" applyFill="1" applyBorder="1" applyAlignment="1" applyProtection="1">
      <alignment horizontal="left"/>
      <protection locked="0"/>
    </xf>
    <xf numFmtId="164" fontId="2" fillId="0" borderId="75" xfId="3" applyNumberFormat="1" applyFont="1" applyFill="1" applyBorder="1" applyProtection="1"/>
    <xf numFmtId="164" fontId="1" fillId="0" borderId="47" xfId="0" applyNumberFormat="1" applyFont="1" applyBorder="1" applyProtection="1">
      <protection locked="0"/>
    </xf>
    <xf numFmtId="164" fontId="1" fillId="0" borderId="48" xfId="0" applyNumberFormat="1" applyFont="1" applyBorder="1" applyProtection="1">
      <protection locked="0"/>
    </xf>
    <xf numFmtId="164" fontId="1" fillId="0" borderId="59" xfId="0" applyNumberFormat="1" applyFont="1" applyBorder="1" applyProtection="1">
      <protection locked="0"/>
    </xf>
    <xf numFmtId="164" fontId="1" fillId="0" borderId="46" xfId="0" applyNumberFormat="1" applyFont="1" applyBorder="1" applyProtection="1">
      <protection locked="0"/>
    </xf>
    <xf numFmtId="164" fontId="1" fillId="0" borderId="20" xfId="0" applyNumberFormat="1" applyFont="1" applyBorder="1" applyProtection="1">
      <protection locked="0"/>
    </xf>
    <xf numFmtId="164" fontId="1" fillId="0" borderId="75" xfId="0" applyNumberFormat="1" applyFont="1" applyBorder="1" applyProtection="1">
      <protection locked="0"/>
    </xf>
    <xf numFmtId="0" fontId="7" fillId="4" borderId="0" xfId="0" applyFont="1" applyFill="1" applyProtection="1">
      <protection locked="0"/>
    </xf>
    <xf numFmtId="0" fontId="1" fillId="0" borderId="0" xfId="0" applyFont="1" applyProtection="1">
      <protection locked="0"/>
    </xf>
    <xf numFmtId="0" fontId="0" fillId="4" borderId="0" xfId="0" applyFill="1"/>
    <xf numFmtId="0" fontId="1" fillId="4" borderId="0" xfId="1" applyFill="1" applyAlignment="1">
      <alignment horizontal="left"/>
    </xf>
    <xf numFmtId="0" fontId="12" fillId="0" borderId="0" xfId="0" applyFont="1" applyAlignment="1" applyProtection="1">
      <alignment horizontal="left" indent="1"/>
      <protection locked="0"/>
    </xf>
    <xf numFmtId="166" fontId="1" fillId="4" borderId="0" xfId="0" applyNumberFormat="1" applyFont="1" applyFill="1" applyAlignment="1" applyProtection="1">
      <alignment horizontal="right"/>
      <protection locked="0"/>
    </xf>
    <xf numFmtId="0" fontId="1" fillId="4" borderId="0" xfId="0" applyFont="1" applyFill="1"/>
    <xf numFmtId="0" fontId="2" fillId="4" borderId="0" xfId="0" applyFont="1" applyFill="1" applyAlignment="1">
      <alignment horizontal="right"/>
    </xf>
    <xf numFmtId="37" fontId="1" fillId="0" borderId="0" xfId="0" applyNumberFormat="1" applyFont="1" applyAlignment="1" applyProtection="1">
      <alignment horizontal="left"/>
      <protection locked="0"/>
    </xf>
    <xf numFmtId="37" fontId="1" fillId="4" borderId="0" xfId="0" applyNumberFormat="1" applyFont="1" applyFill="1" applyAlignment="1" applyProtection="1">
      <alignment horizontal="left"/>
      <protection locked="0"/>
    </xf>
    <xf numFmtId="0" fontId="8" fillId="0" borderId="73" xfId="1" applyFont="1" applyBorder="1" applyAlignment="1">
      <alignment horizontal="left" vertical="top"/>
    </xf>
    <xf numFmtId="0" fontId="8" fillId="0" borderId="66" xfId="1" applyFont="1" applyBorder="1" applyAlignment="1">
      <alignment horizontal="left" vertical="top"/>
    </xf>
    <xf numFmtId="0" fontId="8" fillId="0" borderId="67" xfId="1" applyFont="1" applyBorder="1" applyAlignment="1">
      <alignment horizontal="left" vertical="top"/>
    </xf>
    <xf numFmtId="0" fontId="8" fillId="0" borderId="21" xfId="1" applyFont="1" applyBorder="1" applyAlignment="1">
      <alignment horizontal="left" vertical="top"/>
    </xf>
    <xf numFmtId="0" fontId="8" fillId="0" borderId="24" xfId="1" applyFont="1" applyBorder="1" applyAlignment="1">
      <alignment horizontal="left" vertical="top"/>
    </xf>
    <xf numFmtId="0" fontId="8" fillId="0" borderId="25" xfId="1" applyFont="1" applyBorder="1" applyAlignment="1">
      <alignment horizontal="left" vertical="top"/>
    </xf>
    <xf numFmtId="0" fontId="7" fillId="4" borderId="7" xfId="1" applyFont="1" applyFill="1" applyBorder="1" applyAlignment="1" applyProtection="1">
      <alignment horizontal="left" vertical="top"/>
      <protection locked="0"/>
    </xf>
    <xf numFmtId="0" fontId="7" fillId="4" borderId="0" xfId="1" applyFont="1" applyFill="1" applyAlignment="1" applyProtection="1">
      <alignment horizontal="left" vertical="top"/>
      <protection locked="0"/>
    </xf>
    <xf numFmtId="0" fontId="7" fillId="4" borderId="8" xfId="1" applyFont="1" applyFill="1" applyBorder="1" applyAlignment="1" applyProtection="1">
      <alignment horizontal="left" vertical="top"/>
      <protection locked="0"/>
    </xf>
    <xf numFmtId="0" fontId="7" fillId="4" borderId="10" xfId="1" applyFont="1" applyFill="1" applyBorder="1" applyAlignment="1" applyProtection="1">
      <alignment horizontal="left" vertical="top"/>
      <protection locked="0"/>
    </xf>
    <xf numFmtId="0" fontId="7" fillId="4" borderId="11" xfId="1" applyFont="1" applyFill="1" applyBorder="1" applyAlignment="1" applyProtection="1">
      <alignment horizontal="left" vertical="top"/>
      <protection locked="0"/>
    </xf>
    <xf numFmtId="0" fontId="7" fillId="4" borderId="12" xfId="1" applyFont="1" applyFill="1" applyBorder="1" applyAlignment="1" applyProtection="1">
      <alignment horizontal="left" vertical="top"/>
      <protection locked="0"/>
    </xf>
    <xf numFmtId="0" fontId="7" fillId="4" borderId="21" xfId="1" applyFont="1" applyFill="1" applyBorder="1" applyAlignment="1" applyProtection="1">
      <alignment horizontal="left" vertical="top"/>
      <protection locked="0"/>
    </xf>
    <xf numFmtId="0" fontId="7" fillId="4" borderId="24" xfId="1" applyFont="1" applyFill="1" applyBorder="1" applyAlignment="1" applyProtection="1">
      <alignment horizontal="left" vertical="top"/>
      <protection locked="0"/>
    </xf>
    <xf numFmtId="0" fontId="7" fillId="4" borderId="25" xfId="1" applyFont="1" applyFill="1" applyBorder="1" applyAlignment="1" applyProtection="1">
      <alignment horizontal="left" vertical="top"/>
      <protection locked="0"/>
    </xf>
    <xf numFmtId="0" fontId="17" fillId="0" borderId="0" xfId="5" applyFont="1" applyAlignment="1">
      <alignment horizontal="left" wrapText="1"/>
    </xf>
    <xf numFmtId="0" fontId="17" fillId="0" borderId="8" xfId="5" applyFont="1" applyBorder="1" applyAlignment="1">
      <alignment horizontal="left" wrapText="1"/>
    </xf>
    <xf numFmtId="0" fontId="17" fillId="0" borderId="7" xfId="5" applyFont="1" applyBorder="1" applyAlignment="1">
      <alignment horizontal="right" wrapText="1"/>
    </xf>
    <xf numFmtId="0" fontId="17" fillId="0" borderId="0" xfId="5" applyFont="1" applyAlignment="1">
      <alignment horizontal="right" wrapText="1"/>
    </xf>
    <xf numFmtId="0" fontId="17" fillId="0" borderId="7" xfId="5" applyFont="1" applyBorder="1" applyAlignment="1">
      <alignment horizontal="center" wrapText="1"/>
    </xf>
    <xf numFmtId="0" fontId="17" fillId="0" borderId="0" xfId="5" applyFont="1" applyAlignment="1">
      <alignment horizontal="center" wrapText="1"/>
    </xf>
    <xf numFmtId="0" fontId="2" fillId="0" borderId="1" xfId="1" applyFont="1" applyBorder="1" applyAlignment="1">
      <alignment horizontal="right"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17" fillId="4" borderId="66" xfId="5" applyFont="1" applyFill="1" applyBorder="1" applyAlignment="1" applyProtection="1">
      <protection locked="0"/>
    </xf>
    <xf numFmtId="0" fontId="17" fillId="4" borderId="67" xfId="5" applyFont="1" applyFill="1" applyBorder="1" applyAlignment="1" applyProtection="1">
      <protection locked="0"/>
    </xf>
  </cellXfs>
  <cellStyles count="6">
    <cellStyle name="Comma 2" xfId="4" xr:uid="{00000000-0005-0000-0000-000000000000}"/>
    <cellStyle name="Currency" xfId="3" builtinId="4"/>
    <cellStyle name="Normal" xfId="0" builtinId="0"/>
    <cellStyle name="Normal 2" xfId="2" xr:uid="{00000000-0005-0000-0000-000003000000}"/>
    <cellStyle name="Normal 2 2" xfId="1" xr:uid="{00000000-0005-0000-0000-000004000000}"/>
    <cellStyle name="Normal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573"/>
  <sheetViews>
    <sheetView tabSelected="1" topLeftCell="A477" zoomScaleNormal="100" zoomScaleSheetLayoutView="100" workbookViewId="0">
      <selection activeCell="F507" sqref="F507"/>
    </sheetView>
  </sheetViews>
  <sheetFormatPr defaultRowHeight="15"/>
  <cols>
    <col min="1" max="1" width="23.5703125" customWidth="1"/>
    <col min="2" max="2" width="5.28515625" customWidth="1"/>
    <col min="3" max="3" width="7" customWidth="1"/>
    <col min="5" max="5" width="15.140625" customWidth="1"/>
    <col min="6" max="6" width="10.140625" bestFit="1" customWidth="1"/>
    <col min="7" max="7" width="6.5703125" customWidth="1"/>
    <col min="8" max="10" width="4.5703125" bestFit="1" customWidth="1"/>
    <col min="11" max="11" width="0.7109375" customWidth="1"/>
    <col min="13" max="16" width="9.140625" customWidth="1"/>
  </cols>
  <sheetData>
    <row r="1" spans="1:20" s="33" customFormat="1">
      <c r="A1" s="212" t="s">
        <v>0</v>
      </c>
      <c r="B1" s="213"/>
      <c r="C1" s="214"/>
      <c r="D1" s="221"/>
      <c r="E1" s="222"/>
      <c r="F1" s="222"/>
      <c r="G1" s="222"/>
      <c r="H1" s="222"/>
      <c r="I1" s="222"/>
      <c r="J1" s="222"/>
      <c r="K1" s="222"/>
      <c r="L1" s="222"/>
      <c r="M1" s="222"/>
      <c r="N1" s="222"/>
      <c r="O1" s="222"/>
      <c r="P1" s="222"/>
      <c r="Q1" s="223"/>
    </row>
    <row r="2" spans="1:20" s="33" customFormat="1" ht="15" customHeight="1">
      <c r="A2" s="212" t="s">
        <v>1</v>
      </c>
      <c r="B2" s="213"/>
      <c r="C2" s="214"/>
      <c r="D2" s="215"/>
      <c r="E2" s="216"/>
      <c r="F2" s="216"/>
      <c r="G2" s="216"/>
      <c r="H2" s="216"/>
      <c r="I2" s="216"/>
      <c r="J2" s="216"/>
      <c r="K2" s="216"/>
      <c r="L2" s="216"/>
      <c r="M2" s="216"/>
      <c r="N2" s="216"/>
      <c r="O2" s="216"/>
      <c r="P2" s="216"/>
      <c r="Q2" s="217"/>
    </row>
    <row r="3" spans="1:20" s="33" customFormat="1">
      <c r="A3" s="212" t="s">
        <v>2</v>
      </c>
      <c r="B3" s="213"/>
      <c r="C3" s="214"/>
      <c r="D3" s="215"/>
      <c r="E3" s="216"/>
      <c r="F3" s="216"/>
      <c r="G3" s="216"/>
      <c r="H3" s="216"/>
      <c r="I3" s="216"/>
      <c r="J3" s="216"/>
      <c r="K3" s="216"/>
      <c r="L3" s="216"/>
      <c r="M3" s="216"/>
      <c r="N3" s="216"/>
      <c r="O3" s="216"/>
      <c r="P3" s="216"/>
      <c r="Q3" s="217"/>
    </row>
    <row r="4" spans="1:20" s="33" customFormat="1">
      <c r="A4" s="212" t="s">
        <v>3</v>
      </c>
      <c r="B4" s="213"/>
      <c r="C4" s="214"/>
      <c r="D4" s="215"/>
      <c r="E4" s="216"/>
      <c r="F4" s="216"/>
      <c r="G4" s="216"/>
      <c r="H4" s="216"/>
      <c r="I4" s="216"/>
      <c r="J4" s="216"/>
      <c r="K4" s="216"/>
      <c r="L4" s="216"/>
      <c r="M4" s="216"/>
      <c r="N4" s="216"/>
      <c r="O4" s="216"/>
      <c r="P4" s="216"/>
      <c r="Q4" s="217"/>
    </row>
    <row r="5" spans="1:20" s="33" customFormat="1">
      <c r="A5" s="209" t="s">
        <v>4</v>
      </c>
      <c r="B5" s="210"/>
      <c r="C5" s="211"/>
      <c r="D5" s="218"/>
      <c r="E5" s="219"/>
      <c r="F5" s="219"/>
      <c r="G5" s="219"/>
      <c r="H5" s="219"/>
      <c r="I5" s="219"/>
      <c r="J5" s="219"/>
      <c r="K5" s="219"/>
      <c r="L5" s="219"/>
      <c r="M5" s="219"/>
      <c r="N5" s="219"/>
      <c r="O5" s="219"/>
      <c r="P5" s="219"/>
      <c r="Q5" s="220"/>
    </row>
    <row r="6" spans="1:20" s="33" customFormat="1" ht="15.75" thickBot="1">
      <c r="A6" s="144"/>
      <c r="B6" s="31"/>
      <c r="C6" s="29"/>
      <c r="D6" s="31"/>
      <c r="E6" s="31"/>
      <c r="F6" s="29"/>
      <c r="G6" s="30"/>
      <c r="H6" s="29"/>
      <c r="I6" s="32"/>
      <c r="J6" s="28"/>
      <c r="K6" s="28"/>
      <c r="L6" s="28"/>
      <c r="M6" s="28"/>
      <c r="N6" s="28"/>
    </row>
    <row r="7" spans="1:20" ht="15.75" thickBot="1">
      <c r="A7" s="34"/>
      <c r="B7" s="34"/>
      <c r="C7" s="36"/>
      <c r="D7" s="35"/>
      <c r="E7" s="35"/>
      <c r="F7" s="35"/>
      <c r="G7" s="35"/>
      <c r="H7" s="36"/>
      <c r="I7" s="36"/>
      <c r="J7" s="36"/>
      <c r="K7" s="36"/>
      <c r="L7" s="37" t="s">
        <v>5</v>
      </c>
      <c r="M7" s="38" t="s">
        <v>6</v>
      </c>
      <c r="N7" s="39" t="s">
        <v>7</v>
      </c>
      <c r="O7" s="39" t="s">
        <v>8</v>
      </c>
      <c r="P7" s="40" t="s">
        <v>9</v>
      </c>
      <c r="Q7" s="141"/>
    </row>
    <row r="8" spans="1:20" ht="15.75" thickBot="1">
      <c r="A8" s="34" t="s">
        <v>10</v>
      </c>
      <c r="B8" s="34"/>
      <c r="C8" s="36" t="s">
        <v>11</v>
      </c>
      <c r="D8" s="35"/>
      <c r="E8" s="35"/>
      <c r="F8" s="35"/>
      <c r="G8" s="35"/>
      <c r="H8" s="36" t="s">
        <v>12</v>
      </c>
      <c r="I8" s="36" t="s">
        <v>13</v>
      </c>
      <c r="J8" s="36" t="s">
        <v>14</v>
      </c>
      <c r="K8" s="36"/>
      <c r="L8" s="37"/>
      <c r="M8" s="38"/>
      <c r="N8" s="39"/>
      <c r="O8" s="39"/>
      <c r="P8" s="40"/>
      <c r="Q8" s="41" t="s">
        <v>15</v>
      </c>
    </row>
    <row r="9" spans="1:20">
      <c r="A9" s="149" t="str">
        <f>'Salary Rate Calculator'!H1</f>
        <v>Faculty 1</v>
      </c>
      <c r="B9" s="35"/>
      <c r="C9" s="150">
        <v>0</v>
      </c>
      <c r="D9" s="53">
        <f>C9/45</f>
        <v>0</v>
      </c>
      <c r="E9" s="43" t="s">
        <v>16</v>
      </c>
      <c r="F9" s="44">
        <f>'Salary Rate Calculator'!C8</f>
        <v>0</v>
      </c>
      <c r="G9" s="45" t="s">
        <v>17</v>
      </c>
      <c r="H9" s="47"/>
      <c r="I9" s="48">
        <f>D9*9</f>
        <v>0</v>
      </c>
      <c r="J9" s="48"/>
      <c r="K9" s="48"/>
      <c r="L9" s="49">
        <f>F9*D9</f>
        <v>0</v>
      </c>
      <c r="M9" s="50"/>
      <c r="N9" s="50"/>
      <c r="O9" s="50"/>
      <c r="P9" s="50"/>
      <c r="Q9" s="51">
        <f>SUM(L9:P9)</f>
        <v>0</v>
      </c>
      <c r="R9" s="104"/>
    </row>
    <row r="10" spans="1:20">
      <c r="A10" s="52"/>
      <c r="B10" s="35"/>
      <c r="C10" s="46"/>
      <c r="D10" s="151">
        <v>0</v>
      </c>
      <c r="E10" s="43" t="s">
        <v>18</v>
      </c>
      <c r="F10" s="44">
        <f>'Salary Rate Calculator'!E8</f>
        <v>0</v>
      </c>
      <c r="G10" s="45" t="s">
        <v>19</v>
      </c>
      <c r="H10" s="47"/>
      <c r="I10" s="48"/>
      <c r="J10" s="48">
        <f>D10</f>
        <v>0</v>
      </c>
      <c r="K10" s="48"/>
      <c r="L10" s="49">
        <f>F10*D10</f>
        <v>0</v>
      </c>
      <c r="M10" s="50"/>
      <c r="N10" s="50"/>
      <c r="O10" s="50"/>
      <c r="P10" s="50"/>
      <c r="Q10" s="51">
        <f>SUM(L10:P10)</f>
        <v>0</v>
      </c>
    </row>
    <row r="11" spans="1:20">
      <c r="A11" s="52"/>
      <c r="B11" s="35"/>
      <c r="C11" s="46"/>
      <c r="D11" s="151">
        <v>0</v>
      </c>
      <c r="E11" s="43" t="s">
        <v>20</v>
      </c>
      <c r="F11" s="55">
        <f>'Salary Rate Calculator'!D8</f>
        <v>0</v>
      </c>
      <c r="G11" s="45" t="s">
        <v>21</v>
      </c>
      <c r="H11" s="47">
        <f>D11/173</f>
        <v>0</v>
      </c>
      <c r="I11" s="48"/>
      <c r="J11" s="48"/>
      <c r="K11" s="48"/>
      <c r="L11" s="49">
        <f>D11*F11</f>
        <v>0</v>
      </c>
      <c r="M11" s="50"/>
      <c r="N11" s="50"/>
      <c r="O11" s="50"/>
      <c r="P11" s="50"/>
      <c r="Q11" s="51">
        <f t="shared" ref="Q11:Q74" si="0">SUM(L11:P11)</f>
        <v>0</v>
      </c>
    </row>
    <row r="12" spans="1:20">
      <c r="A12" s="35"/>
      <c r="B12" s="35"/>
      <c r="C12" s="150">
        <v>0</v>
      </c>
      <c r="D12" s="53">
        <f>C12/45</f>
        <v>0</v>
      </c>
      <c r="E12" s="43" t="s">
        <v>16</v>
      </c>
      <c r="F12" s="44">
        <f>'Salary Rate Calculator'!G8</f>
        <v>0</v>
      </c>
      <c r="G12" s="45" t="s">
        <v>17</v>
      </c>
      <c r="H12" s="47"/>
      <c r="I12" s="48">
        <f>D12*9</f>
        <v>0</v>
      </c>
      <c r="J12" s="48"/>
      <c r="K12" s="48"/>
      <c r="L12" s="49"/>
      <c r="M12" s="50">
        <f>D12*F12</f>
        <v>0</v>
      </c>
      <c r="N12" s="50"/>
      <c r="O12" s="50"/>
      <c r="P12" s="50"/>
      <c r="Q12" s="51">
        <f t="shared" si="0"/>
        <v>0</v>
      </c>
      <c r="S12" s="104"/>
    </row>
    <row r="13" spans="1:20">
      <c r="A13" s="35"/>
      <c r="B13" s="35"/>
      <c r="C13" s="46"/>
      <c r="D13" s="151">
        <v>0</v>
      </c>
      <c r="E13" s="43" t="s">
        <v>18</v>
      </c>
      <c r="F13" s="44">
        <f>'Salary Rate Calculator'!I8</f>
        <v>0</v>
      </c>
      <c r="G13" s="45" t="s">
        <v>19</v>
      </c>
      <c r="H13" s="47"/>
      <c r="I13" s="48"/>
      <c r="J13" s="48">
        <f>D13</f>
        <v>0</v>
      </c>
      <c r="K13" s="48"/>
      <c r="L13" s="49"/>
      <c r="M13" s="50">
        <f>D13*F13</f>
        <v>0</v>
      </c>
      <c r="N13" s="50"/>
      <c r="O13" s="50"/>
      <c r="P13" s="50"/>
      <c r="Q13" s="51">
        <f t="shared" si="0"/>
        <v>0</v>
      </c>
    </row>
    <row r="14" spans="1:20">
      <c r="A14" s="52"/>
      <c r="B14" s="35"/>
      <c r="C14" s="46"/>
      <c r="D14" s="151">
        <v>0</v>
      </c>
      <c r="E14" s="43" t="s">
        <v>20</v>
      </c>
      <c r="F14" s="55">
        <f>'Salary Rate Calculator'!H8</f>
        <v>0</v>
      </c>
      <c r="G14" s="45" t="s">
        <v>21</v>
      </c>
      <c r="H14" s="47">
        <f>D14/173</f>
        <v>0</v>
      </c>
      <c r="I14" s="48"/>
      <c r="J14" s="48"/>
      <c r="K14" s="48"/>
      <c r="L14" s="49"/>
      <c r="M14" s="50">
        <f>D14*F14</f>
        <v>0</v>
      </c>
      <c r="N14" s="50"/>
      <c r="O14" s="50"/>
      <c r="P14" s="50"/>
      <c r="Q14" s="51">
        <f t="shared" si="0"/>
        <v>0</v>
      </c>
    </row>
    <row r="15" spans="1:20">
      <c r="A15" s="35"/>
      <c r="B15" s="35"/>
      <c r="C15" s="150">
        <v>0</v>
      </c>
      <c r="D15" s="53">
        <f>C15/45</f>
        <v>0</v>
      </c>
      <c r="E15" s="43" t="s">
        <v>16</v>
      </c>
      <c r="F15" s="44">
        <f>'Salary Rate Calculator'!K8</f>
        <v>0</v>
      </c>
      <c r="G15" s="45" t="s">
        <v>17</v>
      </c>
      <c r="H15" s="47"/>
      <c r="I15" s="48">
        <f>D15*9</f>
        <v>0</v>
      </c>
      <c r="J15" s="48"/>
      <c r="K15" s="48"/>
      <c r="L15" s="49"/>
      <c r="M15" s="50"/>
      <c r="N15" s="50">
        <f>D15*F15</f>
        <v>0</v>
      </c>
      <c r="O15" s="50"/>
      <c r="P15" s="50"/>
      <c r="Q15" s="51">
        <f t="shared" si="0"/>
        <v>0</v>
      </c>
      <c r="T15" s="104"/>
    </row>
    <row r="16" spans="1:20">
      <c r="A16" s="35"/>
      <c r="B16" s="35"/>
      <c r="C16" s="46"/>
      <c r="D16" s="151">
        <v>0</v>
      </c>
      <c r="E16" s="43" t="s">
        <v>18</v>
      </c>
      <c r="F16" s="44">
        <f>'Salary Rate Calculator'!M8</f>
        <v>0</v>
      </c>
      <c r="G16" s="45" t="s">
        <v>19</v>
      </c>
      <c r="H16" s="47"/>
      <c r="I16" s="48"/>
      <c r="J16" s="48">
        <f>D16</f>
        <v>0</v>
      </c>
      <c r="K16" s="48"/>
      <c r="L16" s="49"/>
      <c r="M16" s="50"/>
      <c r="N16" s="50">
        <f>D16*F16</f>
        <v>0</v>
      </c>
      <c r="O16" s="50"/>
      <c r="P16" s="50"/>
      <c r="Q16" s="51">
        <f t="shared" si="0"/>
        <v>0</v>
      </c>
    </row>
    <row r="17" spans="1:22">
      <c r="A17" s="52"/>
      <c r="B17" s="35"/>
      <c r="C17" s="46"/>
      <c r="D17" s="151">
        <v>0</v>
      </c>
      <c r="E17" s="43" t="s">
        <v>20</v>
      </c>
      <c r="F17" s="55">
        <f>'Salary Rate Calculator'!L8</f>
        <v>0</v>
      </c>
      <c r="G17" s="45" t="s">
        <v>21</v>
      </c>
      <c r="H17" s="47">
        <f>D17/173</f>
        <v>0</v>
      </c>
      <c r="I17" s="48"/>
      <c r="J17" s="48"/>
      <c r="K17" s="48"/>
      <c r="L17" s="49"/>
      <c r="M17" s="50"/>
      <c r="N17" s="50">
        <f>D17*F17</f>
        <v>0</v>
      </c>
      <c r="O17" s="50"/>
      <c r="P17" s="50"/>
      <c r="Q17" s="51">
        <f t="shared" si="0"/>
        <v>0</v>
      </c>
    </row>
    <row r="18" spans="1:22">
      <c r="A18" s="35"/>
      <c r="B18" s="35"/>
      <c r="C18" s="150">
        <v>0</v>
      </c>
      <c r="D18" s="53">
        <f>C18/30</f>
        <v>0</v>
      </c>
      <c r="E18" s="43" t="s">
        <v>16</v>
      </c>
      <c r="F18" s="44">
        <f>'Salary Rate Calculator'!O8</f>
        <v>0</v>
      </c>
      <c r="G18" s="45" t="s">
        <v>17</v>
      </c>
      <c r="H18" s="47"/>
      <c r="I18" s="48">
        <f>D18*9</f>
        <v>0</v>
      </c>
      <c r="J18" s="48"/>
      <c r="K18" s="48"/>
      <c r="L18" s="49"/>
      <c r="M18" s="50"/>
      <c r="N18" s="50"/>
      <c r="O18" s="50">
        <f>D18*F18</f>
        <v>0</v>
      </c>
      <c r="P18" s="50"/>
      <c r="Q18" s="51">
        <f t="shared" si="0"/>
        <v>0</v>
      </c>
      <c r="U18" s="104"/>
    </row>
    <row r="19" spans="1:22">
      <c r="A19" s="35"/>
      <c r="B19" s="35"/>
      <c r="C19" s="46"/>
      <c r="D19" s="151">
        <v>0</v>
      </c>
      <c r="E19" s="43" t="s">
        <v>18</v>
      </c>
      <c r="F19" s="44">
        <f>'Salary Rate Calculator'!Q8</f>
        <v>0</v>
      </c>
      <c r="G19" s="45" t="s">
        <v>19</v>
      </c>
      <c r="H19" s="47"/>
      <c r="I19" s="48"/>
      <c r="J19" s="48">
        <f>D19</f>
        <v>0</v>
      </c>
      <c r="K19" s="48"/>
      <c r="L19" s="49"/>
      <c r="M19" s="50"/>
      <c r="N19" s="50"/>
      <c r="O19" s="50">
        <f>D19*F19</f>
        <v>0</v>
      </c>
      <c r="P19" s="50"/>
      <c r="Q19" s="51">
        <f t="shared" si="0"/>
        <v>0</v>
      </c>
    </row>
    <row r="20" spans="1:22">
      <c r="A20" s="52"/>
      <c r="B20" s="35"/>
      <c r="C20" s="46"/>
      <c r="D20" s="151">
        <v>0</v>
      </c>
      <c r="E20" s="43" t="s">
        <v>20</v>
      </c>
      <c r="F20" s="55">
        <f>'Salary Rate Calculator'!P8</f>
        <v>0</v>
      </c>
      <c r="G20" s="45" t="s">
        <v>21</v>
      </c>
      <c r="H20" s="47">
        <f>D20/173</f>
        <v>0</v>
      </c>
      <c r="I20" s="48"/>
      <c r="J20" s="48"/>
      <c r="K20" s="48"/>
      <c r="L20" s="49"/>
      <c r="M20" s="50"/>
      <c r="N20" s="50"/>
      <c r="O20" s="50">
        <f>D20*F20</f>
        <v>0</v>
      </c>
      <c r="P20" s="50"/>
      <c r="Q20" s="51">
        <f t="shared" si="0"/>
        <v>0</v>
      </c>
    </row>
    <row r="21" spans="1:22">
      <c r="A21" s="35"/>
      <c r="B21" s="35"/>
      <c r="C21" s="150">
        <v>0</v>
      </c>
      <c r="D21" s="53">
        <f>C21/30</f>
        <v>0</v>
      </c>
      <c r="E21" s="43" t="s">
        <v>16</v>
      </c>
      <c r="F21" s="44">
        <f>'Salary Rate Calculator'!S8</f>
        <v>0</v>
      </c>
      <c r="G21" s="45" t="s">
        <v>17</v>
      </c>
      <c r="H21" s="47"/>
      <c r="I21" s="48">
        <f>D21*9</f>
        <v>0</v>
      </c>
      <c r="J21" s="48"/>
      <c r="K21" s="48"/>
      <c r="L21" s="49"/>
      <c r="M21" s="50"/>
      <c r="N21" s="50"/>
      <c r="O21" s="50"/>
      <c r="P21" s="50">
        <f>D21*F21</f>
        <v>0</v>
      </c>
      <c r="Q21" s="51">
        <f t="shared" si="0"/>
        <v>0</v>
      </c>
      <c r="V21" s="104"/>
    </row>
    <row r="22" spans="1:22">
      <c r="A22" s="35"/>
      <c r="B22" s="35"/>
      <c r="C22" s="46"/>
      <c r="D22" s="151">
        <v>0</v>
      </c>
      <c r="E22" s="43" t="s">
        <v>18</v>
      </c>
      <c r="F22" s="44">
        <f>'Salary Rate Calculator'!U8</f>
        <v>0</v>
      </c>
      <c r="G22" s="45" t="s">
        <v>19</v>
      </c>
      <c r="H22" s="47"/>
      <c r="I22" s="48"/>
      <c r="J22" s="48">
        <f>D22</f>
        <v>0</v>
      </c>
      <c r="K22" s="48"/>
      <c r="L22" s="49"/>
      <c r="M22" s="50"/>
      <c r="N22" s="50"/>
      <c r="O22" s="50"/>
      <c r="P22" s="50">
        <f>D22*F22</f>
        <v>0</v>
      </c>
      <c r="Q22" s="51">
        <f t="shared" si="0"/>
        <v>0</v>
      </c>
    </row>
    <row r="23" spans="1:22">
      <c r="A23" s="52"/>
      <c r="B23" s="35"/>
      <c r="C23" s="46"/>
      <c r="D23" s="151">
        <v>0</v>
      </c>
      <c r="E23" s="43" t="s">
        <v>20</v>
      </c>
      <c r="F23" s="55">
        <f>'Salary Rate Calculator'!T8</f>
        <v>0</v>
      </c>
      <c r="G23" s="45" t="s">
        <v>21</v>
      </c>
      <c r="H23" s="47">
        <f>D23/173</f>
        <v>0</v>
      </c>
      <c r="I23" s="48"/>
      <c r="J23" s="48"/>
      <c r="K23" s="48"/>
      <c r="L23" s="49"/>
      <c r="M23" s="50"/>
      <c r="N23" s="50"/>
      <c r="O23" s="50"/>
      <c r="P23" s="50">
        <f>D23*F23</f>
        <v>0</v>
      </c>
      <c r="Q23" s="51">
        <f t="shared" si="0"/>
        <v>0</v>
      </c>
    </row>
    <row r="24" spans="1:22">
      <c r="A24" s="152" t="str">
        <f>'Salary Rate Calculator'!H11</f>
        <v>Faculty 2</v>
      </c>
      <c r="B24" s="35"/>
      <c r="C24" s="150">
        <v>0</v>
      </c>
      <c r="D24" s="53">
        <f>C24/45</f>
        <v>0</v>
      </c>
      <c r="E24" s="43" t="s">
        <v>16</v>
      </c>
      <c r="F24" s="44">
        <f>'Salary Rate Calculator'!C18</f>
        <v>0</v>
      </c>
      <c r="G24" s="45" t="s">
        <v>17</v>
      </c>
      <c r="H24" s="47"/>
      <c r="I24" s="48">
        <f>D24*9</f>
        <v>0</v>
      </c>
      <c r="J24" s="48"/>
      <c r="K24" s="48"/>
      <c r="L24" s="49">
        <f>F24*D24</f>
        <v>0</v>
      </c>
      <c r="M24" s="50"/>
      <c r="N24" s="50"/>
      <c r="O24" s="50"/>
      <c r="P24" s="50"/>
      <c r="Q24" s="51">
        <f t="shared" si="0"/>
        <v>0</v>
      </c>
      <c r="R24" s="104"/>
    </row>
    <row r="25" spans="1:22">
      <c r="A25" s="52"/>
      <c r="B25" s="35"/>
      <c r="C25" s="46"/>
      <c r="D25" s="151">
        <v>0</v>
      </c>
      <c r="E25" s="43" t="s">
        <v>18</v>
      </c>
      <c r="F25" s="44">
        <f>'Salary Rate Calculator'!E18</f>
        <v>0</v>
      </c>
      <c r="G25" s="45" t="s">
        <v>19</v>
      </c>
      <c r="H25" s="47"/>
      <c r="I25" s="48"/>
      <c r="J25" s="48">
        <f>D25</f>
        <v>0</v>
      </c>
      <c r="K25" s="48"/>
      <c r="L25" s="49">
        <f>F25*D25</f>
        <v>0</v>
      </c>
      <c r="M25" s="50"/>
      <c r="N25" s="50"/>
      <c r="O25" s="50"/>
      <c r="P25" s="50"/>
      <c r="Q25" s="51">
        <f t="shared" si="0"/>
        <v>0</v>
      </c>
    </row>
    <row r="26" spans="1:22">
      <c r="A26" s="52"/>
      <c r="B26" s="35"/>
      <c r="C26" s="46"/>
      <c r="D26" s="151">
        <v>0</v>
      </c>
      <c r="E26" s="43" t="s">
        <v>20</v>
      </c>
      <c r="F26" s="55">
        <f>'Salary Rate Calculator'!D18</f>
        <v>0</v>
      </c>
      <c r="G26" s="45" t="s">
        <v>21</v>
      </c>
      <c r="H26" s="47">
        <f>D26/173</f>
        <v>0</v>
      </c>
      <c r="I26" s="48"/>
      <c r="J26" s="48"/>
      <c r="K26" s="48"/>
      <c r="L26" s="49">
        <f>D26*F26</f>
        <v>0</v>
      </c>
      <c r="M26" s="50"/>
      <c r="N26" s="50"/>
      <c r="O26" s="50"/>
      <c r="P26" s="50"/>
      <c r="Q26" s="51">
        <f t="shared" si="0"/>
        <v>0</v>
      </c>
    </row>
    <row r="27" spans="1:22">
      <c r="A27" s="35"/>
      <c r="B27" s="35"/>
      <c r="C27" s="150">
        <v>0</v>
      </c>
      <c r="D27" s="53">
        <f>C27/45</f>
        <v>0</v>
      </c>
      <c r="E27" s="43" t="s">
        <v>16</v>
      </c>
      <c r="F27" s="44">
        <f>'Salary Rate Calculator'!G18</f>
        <v>0</v>
      </c>
      <c r="G27" s="45" t="s">
        <v>17</v>
      </c>
      <c r="H27" s="47"/>
      <c r="I27" s="48">
        <f>D27*9</f>
        <v>0</v>
      </c>
      <c r="J27" s="48"/>
      <c r="K27" s="48"/>
      <c r="L27" s="49"/>
      <c r="M27" s="50">
        <f>D27*F27</f>
        <v>0</v>
      </c>
      <c r="N27" s="50"/>
      <c r="O27" s="50"/>
      <c r="P27" s="50"/>
      <c r="Q27" s="51">
        <f t="shared" si="0"/>
        <v>0</v>
      </c>
      <c r="S27" s="104"/>
    </row>
    <row r="28" spans="1:22">
      <c r="A28" s="35"/>
      <c r="B28" s="35"/>
      <c r="C28" s="46"/>
      <c r="D28" s="151">
        <v>0</v>
      </c>
      <c r="E28" s="43" t="s">
        <v>18</v>
      </c>
      <c r="F28" s="44">
        <f>'Salary Rate Calculator'!I18</f>
        <v>0</v>
      </c>
      <c r="G28" s="45" t="s">
        <v>19</v>
      </c>
      <c r="H28" s="47"/>
      <c r="I28" s="48"/>
      <c r="J28" s="48">
        <f>D28</f>
        <v>0</v>
      </c>
      <c r="K28" s="48"/>
      <c r="L28" s="49"/>
      <c r="M28" s="50">
        <f>D28*F28</f>
        <v>0</v>
      </c>
      <c r="N28" s="50"/>
      <c r="O28" s="50"/>
      <c r="P28" s="50"/>
      <c r="Q28" s="51">
        <f t="shared" si="0"/>
        <v>0</v>
      </c>
    </row>
    <row r="29" spans="1:22">
      <c r="A29" s="52"/>
      <c r="B29" s="35"/>
      <c r="C29" s="46"/>
      <c r="D29" s="151">
        <v>0</v>
      </c>
      <c r="E29" s="43" t="s">
        <v>20</v>
      </c>
      <c r="F29" s="55">
        <f>'Salary Rate Calculator'!H18</f>
        <v>0</v>
      </c>
      <c r="G29" s="45" t="s">
        <v>21</v>
      </c>
      <c r="H29" s="47">
        <f>D29/173</f>
        <v>0</v>
      </c>
      <c r="I29" s="48"/>
      <c r="J29" s="48"/>
      <c r="K29" s="48"/>
      <c r="L29" s="49"/>
      <c r="M29" s="50">
        <f>D29*F29</f>
        <v>0</v>
      </c>
      <c r="N29" s="50"/>
      <c r="O29" s="50"/>
      <c r="P29" s="50"/>
      <c r="Q29" s="51">
        <f t="shared" si="0"/>
        <v>0</v>
      </c>
    </row>
    <row r="30" spans="1:22">
      <c r="A30" s="35"/>
      <c r="B30" s="35"/>
      <c r="C30" s="150">
        <v>0</v>
      </c>
      <c r="D30" s="53">
        <f>C30/45</f>
        <v>0</v>
      </c>
      <c r="E30" s="43" t="s">
        <v>16</v>
      </c>
      <c r="F30" s="44">
        <f>'Salary Rate Calculator'!K18</f>
        <v>0</v>
      </c>
      <c r="G30" s="45" t="s">
        <v>17</v>
      </c>
      <c r="H30" s="47"/>
      <c r="I30" s="48">
        <f>D30*9</f>
        <v>0</v>
      </c>
      <c r="J30" s="48"/>
      <c r="K30" s="48"/>
      <c r="L30" s="49"/>
      <c r="M30" s="50"/>
      <c r="N30" s="50">
        <f>D30*F30</f>
        <v>0</v>
      </c>
      <c r="O30" s="50"/>
      <c r="P30" s="50"/>
      <c r="Q30" s="51">
        <f t="shared" si="0"/>
        <v>0</v>
      </c>
      <c r="T30" s="104"/>
    </row>
    <row r="31" spans="1:22">
      <c r="A31" s="35"/>
      <c r="B31" s="35"/>
      <c r="C31" s="46"/>
      <c r="D31" s="151">
        <v>0</v>
      </c>
      <c r="E31" s="43" t="s">
        <v>18</v>
      </c>
      <c r="F31" s="44">
        <f>'Salary Rate Calculator'!M18</f>
        <v>0</v>
      </c>
      <c r="G31" s="45" t="s">
        <v>19</v>
      </c>
      <c r="H31" s="47"/>
      <c r="I31" s="48"/>
      <c r="J31" s="48">
        <f>D31</f>
        <v>0</v>
      </c>
      <c r="K31" s="48"/>
      <c r="L31" s="49"/>
      <c r="M31" s="50"/>
      <c r="N31" s="50">
        <f>D31*F31</f>
        <v>0</v>
      </c>
      <c r="O31" s="50"/>
      <c r="P31" s="50"/>
      <c r="Q31" s="51">
        <f t="shared" si="0"/>
        <v>0</v>
      </c>
    </row>
    <row r="32" spans="1:22">
      <c r="A32" s="52"/>
      <c r="B32" s="35"/>
      <c r="C32" s="46"/>
      <c r="D32" s="151">
        <v>0</v>
      </c>
      <c r="E32" s="43" t="s">
        <v>20</v>
      </c>
      <c r="F32" s="55">
        <f>'Salary Rate Calculator'!L18</f>
        <v>0</v>
      </c>
      <c r="G32" s="45" t="s">
        <v>21</v>
      </c>
      <c r="H32" s="47">
        <f>D32/173</f>
        <v>0</v>
      </c>
      <c r="I32" s="48"/>
      <c r="J32" s="48"/>
      <c r="K32" s="48"/>
      <c r="L32" s="49"/>
      <c r="M32" s="50"/>
      <c r="N32" s="50">
        <f>D32*F32</f>
        <v>0</v>
      </c>
      <c r="O32" s="50"/>
      <c r="P32" s="50"/>
      <c r="Q32" s="51">
        <f t="shared" si="0"/>
        <v>0</v>
      </c>
    </row>
    <row r="33" spans="1:22">
      <c r="A33" s="35"/>
      <c r="B33" s="35"/>
      <c r="C33" s="150">
        <v>0</v>
      </c>
      <c r="D33" s="53">
        <f>C33/30</f>
        <v>0</v>
      </c>
      <c r="E33" s="43" t="s">
        <v>16</v>
      </c>
      <c r="F33" s="44">
        <f>'Salary Rate Calculator'!O18</f>
        <v>0</v>
      </c>
      <c r="G33" s="45" t="s">
        <v>17</v>
      </c>
      <c r="H33" s="47"/>
      <c r="I33" s="48">
        <f>D33*9</f>
        <v>0</v>
      </c>
      <c r="J33" s="48"/>
      <c r="K33" s="48"/>
      <c r="L33" s="49"/>
      <c r="M33" s="50"/>
      <c r="N33" s="50"/>
      <c r="O33" s="50">
        <f>D33*F33</f>
        <v>0</v>
      </c>
      <c r="P33" s="50"/>
      <c r="Q33" s="51">
        <f t="shared" si="0"/>
        <v>0</v>
      </c>
      <c r="U33" s="104"/>
    </row>
    <row r="34" spans="1:22">
      <c r="A34" s="35"/>
      <c r="B34" s="35"/>
      <c r="C34" s="46"/>
      <c r="D34" s="151">
        <v>0</v>
      </c>
      <c r="E34" s="43" t="s">
        <v>18</v>
      </c>
      <c r="F34" s="44">
        <f>'Salary Rate Calculator'!Q18</f>
        <v>0</v>
      </c>
      <c r="G34" s="45" t="s">
        <v>19</v>
      </c>
      <c r="H34" s="47"/>
      <c r="I34" s="48"/>
      <c r="J34" s="48">
        <f>D34</f>
        <v>0</v>
      </c>
      <c r="K34" s="48"/>
      <c r="L34" s="49"/>
      <c r="M34" s="50"/>
      <c r="N34" s="50"/>
      <c r="O34" s="50">
        <f>D34*F34</f>
        <v>0</v>
      </c>
      <c r="P34" s="50"/>
      <c r="Q34" s="51">
        <f t="shared" si="0"/>
        <v>0</v>
      </c>
    </row>
    <row r="35" spans="1:22">
      <c r="A35" s="52"/>
      <c r="B35" s="35"/>
      <c r="C35" s="46"/>
      <c r="D35" s="151">
        <v>0</v>
      </c>
      <c r="E35" s="43" t="s">
        <v>20</v>
      </c>
      <c r="F35" s="55">
        <f>'Salary Rate Calculator'!P18</f>
        <v>0</v>
      </c>
      <c r="G35" s="45" t="s">
        <v>21</v>
      </c>
      <c r="H35" s="47">
        <f>D35/173</f>
        <v>0</v>
      </c>
      <c r="I35" s="48"/>
      <c r="J35" s="48"/>
      <c r="K35" s="48"/>
      <c r="L35" s="49"/>
      <c r="M35" s="50"/>
      <c r="N35" s="50"/>
      <c r="O35" s="50">
        <f>D35*F35</f>
        <v>0</v>
      </c>
      <c r="P35" s="50"/>
      <c r="Q35" s="51">
        <f t="shared" si="0"/>
        <v>0</v>
      </c>
    </row>
    <row r="36" spans="1:22">
      <c r="A36" s="35"/>
      <c r="B36" s="35"/>
      <c r="C36" s="150">
        <v>0</v>
      </c>
      <c r="D36" s="53">
        <f>C36/30</f>
        <v>0</v>
      </c>
      <c r="E36" s="43" t="s">
        <v>16</v>
      </c>
      <c r="F36" s="44">
        <f>'Salary Rate Calculator'!S18</f>
        <v>0</v>
      </c>
      <c r="G36" s="45" t="s">
        <v>17</v>
      </c>
      <c r="H36" s="47"/>
      <c r="I36" s="48">
        <f>D36*9</f>
        <v>0</v>
      </c>
      <c r="J36" s="48"/>
      <c r="K36" s="48"/>
      <c r="L36" s="49"/>
      <c r="M36" s="50"/>
      <c r="N36" s="50"/>
      <c r="O36" s="50"/>
      <c r="P36" s="50">
        <f>D36*F36</f>
        <v>0</v>
      </c>
      <c r="Q36" s="51">
        <f t="shared" si="0"/>
        <v>0</v>
      </c>
      <c r="V36" s="104"/>
    </row>
    <row r="37" spans="1:22">
      <c r="A37" s="35"/>
      <c r="B37" s="35"/>
      <c r="C37" s="46"/>
      <c r="D37" s="151">
        <v>0</v>
      </c>
      <c r="E37" s="43" t="s">
        <v>18</v>
      </c>
      <c r="F37" s="44">
        <f>'Salary Rate Calculator'!U18</f>
        <v>0</v>
      </c>
      <c r="G37" s="45" t="s">
        <v>19</v>
      </c>
      <c r="H37" s="47"/>
      <c r="I37" s="48"/>
      <c r="J37" s="48">
        <f>D37</f>
        <v>0</v>
      </c>
      <c r="K37" s="48"/>
      <c r="L37" s="49"/>
      <c r="M37" s="50"/>
      <c r="N37" s="50"/>
      <c r="O37" s="50"/>
      <c r="P37" s="50">
        <f>D37*F37</f>
        <v>0</v>
      </c>
      <c r="Q37" s="51">
        <f t="shared" si="0"/>
        <v>0</v>
      </c>
    </row>
    <row r="38" spans="1:22">
      <c r="A38" s="52"/>
      <c r="B38" s="35"/>
      <c r="C38" s="46"/>
      <c r="D38" s="151">
        <v>0</v>
      </c>
      <c r="E38" s="43" t="s">
        <v>20</v>
      </c>
      <c r="F38" s="55">
        <f>'Salary Rate Calculator'!T18</f>
        <v>0</v>
      </c>
      <c r="G38" s="45" t="s">
        <v>21</v>
      </c>
      <c r="H38" s="47">
        <f>D38/173</f>
        <v>0</v>
      </c>
      <c r="I38" s="48"/>
      <c r="J38" s="48"/>
      <c r="K38" s="48"/>
      <c r="L38" s="49"/>
      <c r="M38" s="50"/>
      <c r="N38" s="50"/>
      <c r="O38" s="50"/>
      <c r="P38" s="50">
        <f>D38*F38</f>
        <v>0</v>
      </c>
      <c r="Q38" s="51">
        <f t="shared" si="0"/>
        <v>0</v>
      </c>
    </row>
    <row r="39" spans="1:22">
      <c r="A39" s="152" t="str">
        <f>'Salary Rate Calculator'!H21</f>
        <v>Faculty 3</v>
      </c>
      <c r="B39" s="35"/>
      <c r="C39" s="150">
        <v>0</v>
      </c>
      <c r="D39" s="53">
        <f>C39/45</f>
        <v>0</v>
      </c>
      <c r="E39" s="43" t="s">
        <v>16</v>
      </c>
      <c r="F39" s="44">
        <f>'Salary Rate Calculator'!C28</f>
        <v>0</v>
      </c>
      <c r="G39" s="45" t="s">
        <v>17</v>
      </c>
      <c r="H39" s="47"/>
      <c r="I39" s="48">
        <f>D39*9</f>
        <v>0</v>
      </c>
      <c r="J39" s="48"/>
      <c r="K39" s="48"/>
      <c r="L39" s="49">
        <f>F39*D39</f>
        <v>0</v>
      </c>
      <c r="M39" s="50"/>
      <c r="N39" s="50"/>
      <c r="O39" s="50"/>
      <c r="P39" s="50"/>
      <c r="Q39" s="51">
        <f t="shared" si="0"/>
        <v>0</v>
      </c>
      <c r="R39" s="104"/>
    </row>
    <row r="40" spans="1:22">
      <c r="A40" s="52"/>
      <c r="B40" s="35"/>
      <c r="C40" s="46"/>
      <c r="D40" s="151">
        <v>0</v>
      </c>
      <c r="E40" s="43" t="s">
        <v>18</v>
      </c>
      <c r="F40" s="44">
        <f>'Salary Rate Calculator'!E28</f>
        <v>0</v>
      </c>
      <c r="G40" s="45" t="s">
        <v>19</v>
      </c>
      <c r="H40" s="47"/>
      <c r="I40" s="48"/>
      <c r="J40" s="48">
        <f>D40</f>
        <v>0</v>
      </c>
      <c r="K40" s="48"/>
      <c r="L40" s="49">
        <f>F40*D40</f>
        <v>0</v>
      </c>
      <c r="M40" s="50"/>
      <c r="N40" s="50"/>
      <c r="O40" s="50"/>
      <c r="P40" s="50"/>
      <c r="Q40" s="51">
        <f t="shared" si="0"/>
        <v>0</v>
      </c>
    </row>
    <row r="41" spans="1:22">
      <c r="A41" s="52"/>
      <c r="B41" s="35"/>
      <c r="C41" s="46"/>
      <c r="D41" s="151">
        <v>0</v>
      </c>
      <c r="E41" s="43" t="s">
        <v>20</v>
      </c>
      <c r="F41" s="55">
        <f>'Salary Rate Calculator'!D28</f>
        <v>0</v>
      </c>
      <c r="G41" s="45" t="s">
        <v>21</v>
      </c>
      <c r="H41" s="47">
        <f>D41/173</f>
        <v>0</v>
      </c>
      <c r="I41" s="48"/>
      <c r="J41" s="48"/>
      <c r="K41" s="48"/>
      <c r="L41" s="49">
        <f>D41*F41</f>
        <v>0</v>
      </c>
      <c r="M41" s="50"/>
      <c r="N41" s="50"/>
      <c r="O41" s="50"/>
      <c r="P41" s="50"/>
      <c r="Q41" s="51">
        <f t="shared" si="0"/>
        <v>0</v>
      </c>
    </row>
    <row r="42" spans="1:22">
      <c r="A42" s="35"/>
      <c r="B42" s="35"/>
      <c r="C42" s="150">
        <v>0</v>
      </c>
      <c r="D42" s="53">
        <f>C42/45</f>
        <v>0</v>
      </c>
      <c r="E42" s="43" t="s">
        <v>16</v>
      </c>
      <c r="F42" s="44">
        <f>'Salary Rate Calculator'!G28</f>
        <v>0</v>
      </c>
      <c r="G42" s="45" t="s">
        <v>17</v>
      </c>
      <c r="H42" s="47"/>
      <c r="I42" s="48">
        <f>D42*9</f>
        <v>0</v>
      </c>
      <c r="J42" s="48"/>
      <c r="K42" s="48"/>
      <c r="L42" s="49"/>
      <c r="M42" s="50">
        <f>D42*F42</f>
        <v>0</v>
      </c>
      <c r="N42" s="50"/>
      <c r="O42" s="50"/>
      <c r="P42" s="50"/>
      <c r="Q42" s="51">
        <f t="shared" si="0"/>
        <v>0</v>
      </c>
      <c r="S42" s="104"/>
    </row>
    <row r="43" spans="1:22">
      <c r="A43" s="35"/>
      <c r="B43" s="35"/>
      <c r="C43" s="46"/>
      <c r="D43" s="151">
        <v>0</v>
      </c>
      <c r="E43" s="43" t="s">
        <v>18</v>
      </c>
      <c r="F43" s="44">
        <f>'Salary Rate Calculator'!I28</f>
        <v>0</v>
      </c>
      <c r="G43" s="45" t="s">
        <v>19</v>
      </c>
      <c r="H43" s="47"/>
      <c r="I43" s="48"/>
      <c r="J43" s="48">
        <f>D43</f>
        <v>0</v>
      </c>
      <c r="K43" s="48"/>
      <c r="L43" s="49"/>
      <c r="M43" s="50">
        <f>D43*F43</f>
        <v>0</v>
      </c>
      <c r="N43" s="50"/>
      <c r="O43" s="50"/>
      <c r="P43" s="50"/>
      <c r="Q43" s="51">
        <f t="shared" si="0"/>
        <v>0</v>
      </c>
    </row>
    <row r="44" spans="1:22">
      <c r="A44" s="52"/>
      <c r="B44" s="35"/>
      <c r="C44" s="46"/>
      <c r="D44" s="151">
        <v>0</v>
      </c>
      <c r="E44" s="43" t="s">
        <v>20</v>
      </c>
      <c r="F44" s="55">
        <f>'Salary Rate Calculator'!H28</f>
        <v>0</v>
      </c>
      <c r="G44" s="45" t="s">
        <v>21</v>
      </c>
      <c r="H44" s="47">
        <f>D44/173</f>
        <v>0</v>
      </c>
      <c r="I44" s="48"/>
      <c r="J44" s="48"/>
      <c r="K44" s="48"/>
      <c r="L44" s="49"/>
      <c r="M44" s="50">
        <f>D44*F44</f>
        <v>0</v>
      </c>
      <c r="N44" s="50"/>
      <c r="O44" s="50"/>
      <c r="P44" s="50"/>
      <c r="Q44" s="51">
        <f t="shared" si="0"/>
        <v>0</v>
      </c>
    </row>
    <row r="45" spans="1:22">
      <c r="A45" s="35"/>
      <c r="B45" s="35"/>
      <c r="C45" s="150">
        <v>0</v>
      </c>
      <c r="D45" s="53">
        <f>C45/45</f>
        <v>0</v>
      </c>
      <c r="E45" s="43" t="s">
        <v>16</v>
      </c>
      <c r="F45" s="44">
        <f>'Salary Rate Calculator'!K28</f>
        <v>0</v>
      </c>
      <c r="G45" s="45" t="s">
        <v>17</v>
      </c>
      <c r="H45" s="47"/>
      <c r="I45" s="48">
        <f>D45*9</f>
        <v>0</v>
      </c>
      <c r="J45" s="48"/>
      <c r="K45" s="48"/>
      <c r="L45" s="49"/>
      <c r="M45" s="50"/>
      <c r="N45" s="50">
        <f>D45*F45</f>
        <v>0</v>
      </c>
      <c r="O45" s="50"/>
      <c r="P45" s="50"/>
      <c r="Q45" s="51">
        <f t="shared" si="0"/>
        <v>0</v>
      </c>
      <c r="T45" s="104"/>
    </row>
    <row r="46" spans="1:22">
      <c r="A46" s="35"/>
      <c r="B46" s="35"/>
      <c r="C46" s="46"/>
      <c r="D46" s="151">
        <v>0</v>
      </c>
      <c r="E46" s="43" t="s">
        <v>18</v>
      </c>
      <c r="F46" s="44">
        <f>'Salary Rate Calculator'!M28</f>
        <v>0</v>
      </c>
      <c r="G46" s="45" t="s">
        <v>19</v>
      </c>
      <c r="H46" s="47"/>
      <c r="I46" s="48"/>
      <c r="J46" s="48">
        <f>D46</f>
        <v>0</v>
      </c>
      <c r="K46" s="48"/>
      <c r="L46" s="49"/>
      <c r="M46" s="50"/>
      <c r="N46" s="50">
        <f>D46*F46</f>
        <v>0</v>
      </c>
      <c r="O46" s="50"/>
      <c r="P46" s="50"/>
      <c r="Q46" s="51">
        <f t="shared" si="0"/>
        <v>0</v>
      </c>
    </row>
    <row r="47" spans="1:22">
      <c r="A47" s="52"/>
      <c r="B47" s="35"/>
      <c r="C47" s="46"/>
      <c r="D47" s="151">
        <v>0</v>
      </c>
      <c r="E47" s="43" t="s">
        <v>20</v>
      </c>
      <c r="F47" s="55">
        <f>'Salary Rate Calculator'!L28</f>
        <v>0</v>
      </c>
      <c r="G47" s="45" t="s">
        <v>21</v>
      </c>
      <c r="H47" s="47">
        <f>D47/173</f>
        <v>0</v>
      </c>
      <c r="I47" s="48"/>
      <c r="J47" s="48"/>
      <c r="K47" s="48"/>
      <c r="L47" s="49"/>
      <c r="M47" s="50"/>
      <c r="N47" s="50">
        <f>D47*F47</f>
        <v>0</v>
      </c>
      <c r="O47" s="50"/>
      <c r="P47" s="50"/>
      <c r="Q47" s="51">
        <f t="shared" si="0"/>
        <v>0</v>
      </c>
    </row>
    <row r="48" spans="1:22">
      <c r="A48" s="35"/>
      <c r="B48" s="35"/>
      <c r="C48" s="150">
        <v>0</v>
      </c>
      <c r="D48" s="53">
        <f>C48/30</f>
        <v>0</v>
      </c>
      <c r="E48" s="43" t="s">
        <v>16</v>
      </c>
      <c r="F48" s="44">
        <f>'Salary Rate Calculator'!O28</f>
        <v>0</v>
      </c>
      <c r="G48" s="45" t="s">
        <v>17</v>
      </c>
      <c r="H48" s="47"/>
      <c r="I48" s="48">
        <f>D48*9</f>
        <v>0</v>
      </c>
      <c r="J48" s="48"/>
      <c r="K48" s="48"/>
      <c r="L48" s="49"/>
      <c r="M48" s="50"/>
      <c r="N48" s="50"/>
      <c r="O48" s="50">
        <f>D48*F48</f>
        <v>0</v>
      </c>
      <c r="P48" s="50"/>
      <c r="Q48" s="51">
        <f t="shared" si="0"/>
        <v>0</v>
      </c>
      <c r="U48" s="104"/>
    </row>
    <row r="49" spans="1:22">
      <c r="A49" s="35"/>
      <c r="B49" s="35"/>
      <c r="C49" s="46"/>
      <c r="D49" s="151">
        <v>0</v>
      </c>
      <c r="E49" s="43" t="s">
        <v>18</v>
      </c>
      <c r="F49" s="44">
        <f>'Salary Rate Calculator'!Q28</f>
        <v>0</v>
      </c>
      <c r="G49" s="45" t="s">
        <v>19</v>
      </c>
      <c r="H49" s="47"/>
      <c r="I49" s="48"/>
      <c r="J49" s="48">
        <f>D49</f>
        <v>0</v>
      </c>
      <c r="K49" s="48"/>
      <c r="L49" s="49"/>
      <c r="M49" s="50"/>
      <c r="N49" s="50"/>
      <c r="O49" s="50">
        <f>D49*F49</f>
        <v>0</v>
      </c>
      <c r="P49" s="50"/>
      <c r="Q49" s="51">
        <f t="shared" si="0"/>
        <v>0</v>
      </c>
    </row>
    <row r="50" spans="1:22">
      <c r="A50" s="52"/>
      <c r="B50" s="35"/>
      <c r="C50" s="46"/>
      <c r="D50" s="151">
        <v>0</v>
      </c>
      <c r="E50" s="43" t="s">
        <v>20</v>
      </c>
      <c r="F50" s="55">
        <f>'Salary Rate Calculator'!P28</f>
        <v>0</v>
      </c>
      <c r="G50" s="45" t="s">
        <v>21</v>
      </c>
      <c r="H50" s="47">
        <f>D50/173</f>
        <v>0</v>
      </c>
      <c r="I50" s="48"/>
      <c r="J50" s="48"/>
      <c r="K50" s="48"/>
      <c r="L50" s="49"/>
      <c r="M50" s="50"/>
      <c r="N50" s="50"/>
      <c r="O50" s="50">
        <f>D50*F50</f>
        <v>0</v>
      </c>
      <c r="P50" s="50"/>
      <c r="Q50" s="51">
        <f t="shared" si="0"/>
        <v>0</v>
      </c>
    </row>
    <row r="51" spans="1:22">
      <c r="A51" s="35"/>
      <c r="B51" s="35"/>
      <c r="C51" s="150">
        <v>0</v>
      </c>
      <c r="D51" s="53">
        <f>C51/30</f>
        <v>0</v>
      </c>
      <c r="E51" s="43" t="s">
        <v>16</v>
      </c>
      <c r="F51" s="44">
        <f>'Salary Rate Calculator'!S28</f>
        <v>0</v>
      </c>
      <c r="G51" s="45" t="s">
        <v>17</v>
      </c>
      <c r="H51" s="47"/>
      <c r="I51" s="48">
        <f>D51*9</f>
        <v>0</v>
      </c>
      <c r="J51" s="48"/>
      <c r="K51" s="48"/>
      <c r="L51" s="49"/>
      <c r="M51" s="50"/>
      <c r="N51" s="50"/>
      <c r="O51" s="50"/>
      <c r="P51" s="50">
        <f>D51*F51</f>
        <v>0</v>
      </c>
      <c r="Q51" s="51">
        <f t="shared" si="0"/>
        <v>0</v>
      </c>
      <c r="V51" s="104"/>
    </row>
    <row r="52" spans="1:22">
      <c r="A52" s="35"/>
      <c r="B52" s="35"/>
      <c r="C52" s="46"/>
      <c r="D52" s="151">
        <v>0</v>
      </c>
      <c r="E52" s="43" t="s">
        <v>18</v>
      </c>
      <c r="F52" s="44">
        <f>'Salary Rate Calculator'!U28</f>
        <v>0</v>
      </c>
      <c r="G52" s="45" t="s">
        <v>19</v>
      </c>
      <c r="H52" s="47"/>
      <c r="I52" s="48"/>
      <c r="J52" s="48">
        <f>D52</f>
        <v>0</v>
      </c>
      <c r="K52" s="48"/>
      <c r="L52" s="49"/>
      <c r="M52" s="50"/>
      <c r="N52" s="50"/>
      <c r="O52" s="50"/>
      <c r="P52" s="50">
        <f>D52*F52</f>
        <v>0</v>
      </c>
      <c r="Q52" s="51">
        <f t="shared" si="0"/>
        <v>0</v>
      </c>
    </row>
    <row r="53" spans="1:22">
      <c r="A53" s="52"/>
      <c r="B53" s="35"/>
      <c r="C53" s="46"/>
      <c r="D53" s="151">
        <v>0</v>
      </c>
      <c r="E53" s="43" t="s">
        <v>20</v>
      </c>
      <c r="F53" s="55">
        <f>'Salary Rate Calculator'!T28</f>
        <v>0</v>
      </c>
      <c r="G53" s="45" t="s">
        <v>21</v>
      </c>
      <c r="H53" s="47">
        <f>D53/173</f>
        <v>0</v>
      </c>
      <c r="I53" s="48"/>
      <c r="J53" s="48"/>
      <c r="K53" s="48"/>
      <c r="L53" s="49"/>
      <c r="M53" s="50"/>
      <c r="N53" s="50"/>
      <c r="O53" s="50"/>
      <c r="P53" s="50">
        <f>D53*F53</f>
        <v>0</v>
      </c>
      <c r="Q53" s="51">
        <f t="shared" si="0"/>
        <v>0</v>
      </c>
    </row>
    <row r="54" spans="1:22">
      <c r="A54" s="199" t="str">
        <f>'Salary Rate Calculator'!H31</f>
        <v>Faculty 4</v>
      </c>
      <c r="B54" s="35"/>
      <c r="C54" s="150">
        <v>0</v>
      </c>
      <c r="D54" s="53">
        <f>C54/45</f>
        <v>0</v>
      </c>
      <c r="E54" s="43" t="s">
        <v>16</v>
      </c>
      <c r="F54" s="44">
        <f>'Salary Rate Calculator'!C38</f>
        <v>0</v>
      </c>
      <c r="G54" s="45" t="s">
        <v>17</v>
      </c>
      <c r="H54" s="47"/>
      <c r="I54" s="48">
        <f>D54*9</f>
        <v>0</v>
      </c>
      <c r="J54" s="48"/>
      <c r="K54" s="48"/>
      <c r="L54" s="49">
        <f>F54*D54</f>
        <v>0</v>
      </c>
      <c r="M54" s="50"/>
      <c r="N54" s="50"/>
      <c r="O54" s="50"/>
      <c r="P54" s="50"/>
      <c r="Q54" s="51">
        <f t="shared" si="0"/>
        <v>0</v>
      </c>
      <c r="R54" s="104"/>
    </row>
    <row r="55" spans="1:22">
      <c r="A55" s="52"/>
      <c r="B55" s="35"/>
      <c r="C55" s="46"/>
      <c r="D55" s="151">
        <v>0</v>
      </c>
      <c r="E55" s="43" t="s">
        <v>18</v>
      </c>
      <c r="F55" s="44">
        <f>'Salary Rate Calculator'!E38</f>
        <v>0</v>
      </c>
      <c r="G55" s="45" t="s">
        <v>19</v>
      </c>
      <c r="H55" s="47"/>
      <c r="I55" s="48"/>
      <c r="J55" s="48">
        <f>D55</f>
        <v>0</v>
      </c>
      <c r="K55" s="48"/>
      <c r="L55" s="49">
        <f>F55*D55</f>
        <v>0</v>
      </c>
      <c r="M55" s="50"/>
      <c r="N55" s="50"/>
      <c r="O55" s="50"/>
      <c r="P55" s="50"/>
      <c r="Q55" s="51">
        <f t="shared" si="0"/>
        <v>0</v>
      </c>
    </row>
    <row r="56" spans="1:22">
      <c r="A56" s="52"/>
      <c r="B56" s="35"/>
      <c r="C56" s="46"/>
      <c r="D56" s="151">
        <v>0</v>
      </c>
      <c r="E56" s="43" t="s">
        <v>20</v>
      </c>
      <c r="F56" s="55">
        <f>'Salary Rate Calculator'!D38</f>
        <v>0</v>
      </c>
      <c r="G56" s="45" t="s">
        <v>21</v>
      </c>
      <c r="H56" s="47">
        <f>D56/173</f>
        <v>0</v>
      </c>
      <c r="I56" s="48"/>
      <c r="J56" s="48"/>
      <c r="K56" s="48"/>
      <c r="L56" s="49">
        <f>D56*F56</f>
        <v>0</v>
      </c>
      <c r="M56" s="50"/>
      <c r="N56" s="50"/>
      <c r="O56" s="50"/>
      <c r="P56" s="50"/>
      <c r="Q56" s="51">
        <f t="shared" si="0"/>
        <v>0</v>
      </c>
    </row>
    <row r="57" spans="1:22">
      <c r="A57" s="35"/>
      <c r="B57" s="35"/>
      <c r="C57" s="150">
        <v>0</v>
      </c>
      <c r="D57" s="53">
        <f>C57/45</f>
        <v>0</v>
      </c>
      <c r="E57" s="43" t="s">
        <v>16</v>
      </c>
      <c r="F57" s="44">
        <f>'Salary Rate Calculator'!G38</f>
        <v>0</v>
      </c>
      <c r="G57" s="45" t="s">
        <v>17</v>
      </c>
      <c r="H57" s="47"/>
      <c r="I57" s="48">
        <f>D57*9</f>
        <v>0</v>
      </c>
      <c r="J57" s="48"/>
      <c r="K57" s="48"/>
      <c r="L57" s="49"/>
      <c r="M57" s="50">
        <f>D57*F57</f>
        <v>0</v>
      </c>
      <c r="N57" s="50"/>
      <c r="O57" s="50"/>
      <c r="P57" s="50"/>
      <c r="Q57" s="51">
        <f t="shared" si="0"/>
        <v>0</v>
      </c>
      <c r="S57" s="104"/>
    </row>
    <row r="58" spans="1:22">
      <c r="A58" s="35"/>
      <c r="B58" s="35"/>
      <c r="C58" s="46"/>
      <c r="D58" s="151">
        <v>0</v>
      </c>
      <c r="E58" s="43" t="s">
        <v>18</v>
      </c>
      <c r="F58" s="44">
        <f>'Salary Rate Calculator'!I38</f>
        <v>0</v>
      </c>
      <c r="G58" s="45" t="s">
        <v>19</v>
      </c>
      <c r="H58" s="47"/>
      <c r="I58" s="48"/>
      <c r="J58" s="48">
        <f>D58</f>
        <v>0</v>
      </c>
      <c r="K58" s="48"/>
      <c r="L58" s="49"/>
      <c r="M58" s="50">
        <f>D58*F58</f>
        <v>0</v>
      </c>
      <c r="N58" s="50"/>
      <c r="O58" s="50"/>
      <c r="P58" s="50"/>
      <c r="Q58" s="51">
        <f t="shared" si="0"/>
        <v>0</v>
      </c>
    </row>
    <row r="59" spans="1:22">
      <c r="A59" s="52"/>
      <c r="B59" s="35"/>
      <c r="C59" s="46"/>
      <c r="D59" s="151">
        <v>0</v>
      </c>
      <c r="E59" s="43" t="s">
        <v>20</v>
      </c>
      <c r="F59" s="55">
        <f>'Salary Rate Calculator'!H38</f>
        <v>0</v>
      </c>
      <c r="G59" s="45" t="s">
        <v>21</v>
      </c>
      <c r="H59" s="47">
        <f>D59/173</f>
        <v>0</v>
      </c>
      <c r="I59" s="48"/>
      <c r="J59" s="48"/>
      <c r="K59" s="48"/>
      <c r="L59" s="49"/>
      <c r="M59" s="50">
        <f>D59*F59</f>
        <v>0</v>
      </c>
      <c r="N59" s="50"/>
      <c r="O59" s="50"/>
      <c r="P59" s="50"/>
      <c r="Q59" s="51">
        <f t="shared" si="0"/>
        <v>0</v>
      </c>
    </row>
    <row r="60" spans="1:22">
      <c r="A60" s="35"/>
      <c r="B60" s="35"/>
      <c r="C60" s="150">
        <v>0</v>
      </c>
      <c r="D60" s="53">
        <f>C60/45</f>
        <v>0</v>
      </c>
      <c r="E60" s="43" t="s">
        <v>16</v>
      </c>
      <c r="F60" s="44">
        <f>'Salary Rate Calculator'!K38</f>
        <v>0</v>
      </c>
      <c r="G60" s="45" t="s">
        <v>17</v>
      </c>
      <c r="H60" s="47"/>
      <c r="I60" s="48">
        <f>D60*9</f>
        <v>0</v>
      </c>
      <c r="J60" s="48"/>
      <c r="K60" s="48"/>
      <c r="L60" s="49"/>
      <c r="M60" s="50"/>
      <c r="N60" s="50">
        <f>D60*F60</f>
        <v>0</v>
      </c>
      <c r="O60" s="50"/>
      <c r="P60" s="50"/>
      <c r="Q60" s="51">
        <f t="shared" si="0"/>
        <v>0</v>
      </c>
      <c r="T60" s="104"/>
    </row>
    <row r="61" spans="1:22">
      <c r="A61" s="35"/>
      <c r="B61" s="35"/>
      <c r="C61" s="46"/>
      <c r="D61" s="151">
        <v>0</v>
      </c>
      <c r="E61" s="43" t="s">
        <v>18</v>
      </c>
      <c r="F61" s="44">
        <f>'Salary Rate Calculator'!M38</f>
        <v>0</v>
      </c>
      <c r="G61" s="45" t="s">
        <v>19</v>
      </c>
      <c r="H61" s="47"/>
      <c r="I61" s="48"/>
      <c r="J61" s="48">
        <f>D61</f>
        <v>0</v>
      </c>
      <c r="K61" s="48"/>
      <c r="L61" s="49"/>
      <c r="M61" s="50"/>
      <c r="N61" s="50">
        <f>D61*F61</f>
        <v>0</v>
      </c>
      <c r="O61" s="50"/>
      <c r="P61" s="50"/>
      <c r="Q61" s="51">
        <f t="shared" si="0"/>
        <v>0</v>
      </c>
    </row>
    <row r="62" spans="1:22">
      <c r="A62" s="52"/>
      <c r="B62" s="35"/>
      <c r="C62" s="46"/>
      <c r="D62" s="151">
        <v>0</v>
      </c>
      <c r="E62" s="43" t="s">
        <v>20</v>
      </c>
      <c r="F62" s="55">
        <f>'Salary Rate Calculator'!L38</f>
        <v>0</v>
      </c>
      <c r="G62" s="45" t="s">
        <v>21</v>
      </c>
      <c r="H62" s="47">
        <f>D62/173</f>
        <v>0</v>
      </c>
      <c r="I62" s="48"/>
      <c r="J62" s="48"/>
      <c r="K62" s="48"/>
      <c r="L62" s="49"/>
      <c r="M62" s="50"/>
      <c r="N62" s="50">
        <f>D62*F62</f>
        <v>0</v>
      </c>
      <c r="O62" s="50"/>
      <c r="P62" s="50"/>
      <c r="Q62" s="51">
        <f t="shared" si="0"/>
        <v>0</v>
      </c>
    </row>
    <row r="63" spans="1:22">
      <c r="A63" s="35"/>
      <c r="B63" s="35"/>
      <c r="C63" s="150">
        <v>0</v>
      </c>
      <c r="D63" s="53">
        <f>C63/30</f>
        <v>0</v>
      </c>
      <c r="E63" s="43" t="s">
        <v>16</v>
      </c>
      <c r="F63" s="44">
        <f>'Salary Rate Calculator'!O38</f>
        <v>0</v>
      </c>
      <c r="G63" s="45" t="s">
        <v>17</v>
      </c>
      <c r="H63" s="47"/>
      <c r="I63" s="48">
        <f>D63*9</f>
        <v>0</v>
      </c>
      <c r="J63" s="48"/>
      <c r="K63" s="48"/>
      <c r="L63" s="49"/>
      <c r="M63" s="50"/>
      <c r="N63" s="50"/>
      <c r="O63" s="50">
        <f>D63*F63</f>
        <v>0</v>
      </c>
      <c r="P63" s="50"/>
      <c r="Q63" s="51">
        <f t="shared" si="0"/>
        <v>0</v>
      </c>
      <c r="U63" s="104"/>
    </row>
    <row r="64" spans="1:22">
      <c r="A64" s="35"/>
      <c r="B64" s="35"/>
      <c r="C64" s="46"/>
      <c r="D64" s="151">
        <v>0</v>
      </c>
      <c r="E64" s="43" t="s">
        <v>18</v>
      </c>
      <c r="F64" s="44">
        <f>'Salary Rate Calculator'!Q38</f>
        <v>0</v>
      </c>
      <c r="G64" s="45" t="s">
        <v>19</v>
      </c>
      <c r="H64" s="47"/>
      <c r="I64" s="48"/>
      <c r="J64" s="48">
        <f>D64</f>
        <v>0</v>
      </c>
      <c r="K64" s="48"/>
      <c r="L64" s="49"/>
      <c r="M64" s="50"/>
      <c r="N64" s="50"/>
      <c r="O64" s="50">
        <f>D64*F64</f>
        <v>0</v>
      </c>
      <c r="P64" s="50"/>
      <c r="Q64" s="51">
        <f t="shared" si="0"/>
        <v>0</v>
      </c>
    </row>
    <row r="65" spans="1:22">
      <c r="A65" s="52"/>
      <c r="B65" s="35"/>
      <c r="C65" s="46"/>
      <c r="D65" s="151">
        <v>0</v>
      </c>
      <c r="E65" s="43" t="s">
        <v>20</v>
      </c>
      <c r="F65" s="55">
        <f>'Salary Rate Calculator'!P38</f>
        <v>0</v>
      </c>
      <c r="G65" s="45" t="s">
        <v>21</v>
      </c>
      <c r="H65" s="47">
        <f>D65/173</f>
        <v>0</v>
      </c>
      <c r="I65" s="48"/>
      <c r="J65" s="48"/>
      <c r="K65" s="48"/>
      <c r="L65" s="49"/>
      <c r="M65" s="50"/>
      <c r="N65" s="50"/>
      <c r="O65" s="50">
        <f>D65*F65</f>
        <v>0</v>
      </c>
      <c r="P65" s="50"/>
      <c r="Q65" s="51">
        <f t="shared" si="0"/>
        <v>0</v>
      </c>
    </row>
    <row r="66" spans="1:22">
      <c r="A66" s="35"/>
      <c r="B66" s="35"/>
      <c r="C66" s="150">
        <v>0</v>
      </c>
      <c r="D66" s="53">
        <f>C66/30</f>
        <v>0</v>
      </c>
      <c r="E66" s="43" t="s">
        <v>16</v>
      </c>
      <c r="F66" s="44">
        <f>'Salary Rate Calculator'!S38</f>
        <v>0</v>
      </c>
      <c r="G66" s="45" t="s">
        <v>17</v>
      </c>
      <c r="H66" s="47"/>
      <c r="I66" s="48">
        <f>D66*9</f>
        <v>0</v>
      </c>
      <c r="J66" s="48"/>
      <c r="K66" s="48"/>
      <c r="L66" s="49"/>
      <c r="M66" s="50"/>
      <c r="N66" s="50"/>
      <c r="O66" s="50"/>
      <c r="P66" s="50">
        <f>D66*F66</f>
        <v>0</v>
      </c>
      <c r="Q66" s="51">
        <f t="shared" si="0"/>
        <v>0</v>
      </c>
      <c r="V66" s="104"/>
    </row>
    <row r="67" spans="1:22">
      <c r="A67" s="35"/>
      <c r="B67" s="35"/>
      <c r="C67" s="46"/>
      <c r="D67" s="151">
        <v>0</v>
      </c>
      <c r="E67" s="43" t="s">
        <v>18</v>
      </c>
      <c r="F67" s="44">
        <f>'Salary Rate Calculator'!U38</f>
        <v>0</v>
      </c>
      <c r="G67" s="45" t="s">
        <v>19</v>
      </c>
      <c r="H67" s="47"/>
      <c r="I67" s="48"/>
      <c r="J67" s="48">
        <f>D67</f>
        <v>0</v>
      </c>
      <c r="K67" s="48"/>
      <c r="L67" s="49"/>
      <c r="M67" s="50"/>
      <c r="N67" s="50"/>
      <c r="O67" s="50"/>
      <c r="P67" s="50">
        <f>D67*F67</f>
        <v>0</v>
      </c>
      <c r="Q67" s="51">
        <f t="shared" si="0"/>
        <v>0</v>
      </c>
    </row>
    <row r="68" spans="1:22">
      <c r="A68" s="52"/>
      <c r="B68" s="35"/>
      <c r="C68" s="46"/>
      <c r="D68" s="151">
        <v>0</v>
      </c>
      <c r="E68" s="43" t="s">
        <v>20</v>
      </c>
      <c r="F68" s="55">
        <f>'Salary Rate Calculator'!T38</f>
        <v>0</v>
      </c>
      <c r="G68" s="45" t="s">
        <v>21</v>
      </c>
      <c r="H68" s="47">
        <f>D68/173</f>
        <v>0</v>
      </c>
      <c r="I68" s="48"/>
      <c r="J68" s="48"/>
      <c r="K68" s="48"/>
      <c r="L68" s="49"/>
      <c r="M68" s="50"/>
      <c r="N68" s="50"/>
      <c r="O68" s="50"/>
      <c r="P68" s="50">
        <f>D68*F68</f>
        <v>0</v>
      </c>
      <c r="Q68" s="51">
        <f t="shared" si="0"/>
        <v>0</v>
      </c>
    </row>
    <row r="69" spans="1:22">
      <c r="A69" s="199" t="str">
        <f>'Salary Rate Calculator'!H41</f>
        <v>Faculty 5</v>
      </c>
      <c r="B69" s="35"/>
      <c r="C69" s="150">
        <v>0</v>
      </c>
      <c r="D69" s="53">
        <f>C69/45</f>
        <v>0</v>
      </c>
      <c r="E69" s="43" t="s">
        <v>16</v>
      </c>
      <c r="F69" s="44">
        <f>'Salary Rate Calculator'!C48</f>
        <v>0</v>
      </c>
      <c r="G69" s="45" t="s">
        <v>17</v>
      </c>
      <c r="H69" s="47"/>
      <c r="I69" s="48">
        <f>D69*9</f>
        <v>0</v>
      </c>
      <c r="J69" s="48"/>
      <c r="K69" s="48"/>
      <c r="L69" s="49">
        <f>F69*D69</f>
        <v>0</v>
      </c>
      <c r="M69" s="50"/>
      <c r="N69" s="50"/>
      <c r="O69" s="50"/>
      <c r="P69" s="50"/>
      <c r="Q69" s="51">
        <f t="shared" si="0"/>
        <v>0</v>
      </c>
      <c r="R69" s="104"/>
    </row>
    <row r="70" spans="1:22">
      <c r="A70" s="52"/>
      <c r="B70" s="35"/>
      <c r="C70" s="46"/>
      <c r="D70" s="151">
        <v>0</v>
      </c>
      <c r="E70" s="43" t="s">
        <v>18</v>
      </c>
      <c r="F70" s="44">
        <f>'Salary Rate Calculator'!E48</f>
        <v>0</v>
      </c>
      <c r="G70" s="45" t="s">
        <v>19</v>
      </c>
      <c r="H70" s="47"/>
      <c r="I70" s="48"/>
      <c r="J70" s="48">
        <f>D70</f>
        <v>0</v>
      </c>
      <c r="K70" s="48"/>
      <c r="L70" s="49">
        <f>F70*D70</f>
        <v>0</v>
      </c>
      <c r="M70" s="50"/>
      <c r="N70" s="50"/>
      <c r="O70" s="50"/>
      <c r="P70" s="50"/>
      <c r="Q70" s="51">
        <f t="shared" si="0"/>
        <v>0</v>
      </c>
    </row>
    <row r="71" spans="1:22">
      <c r="A71" s="52"/>
      <c r="B71" s="35"/>
      <c r="C71" s="46"/>
      <c r="D71" s="151">
        <v>0</v>
      </c>
      <c r="E71" s="43" t="s">
        <v>20</v>
      </c>
      <c r="F71" s="55">
        <f>'Salary Rate Calculator'!D48</f>
        <v>0</v>
      </c>
      <c r="G71" s="45" t="s">
        <v>21</v>
      </c>
      <c r="H71" s="47">
        <f>D71/173</f>
        <v>0</v>
      </c>
      <c r="I71" s="48"/>
      <c r="J71" s="48"/>
      <c r="K71" s="48"/>
      <c r="L71" s="49">
        <f>D71*F71</f>
        <v>0</v>
      </c>
      <c r="M71" s="50"/>
      <c r="N71" s="50"/>
      <c r="O71" s="50"/>
      <c r="P71" s="50"/>
      <c r="Q71" s="51">
        <f t="shared" si="0"/>
        <v>0</v>
      </c>
    </row>
    <row r="72" spans="1:22">
      <c r="A72" s="35"/>
      <c r="B72" s="35"/>
      <c r="C72" s="150">
        <v>0</v>
      </c>
      <c r="D72" s="53">
        <f>C72/45</f>
        <v>0</v>
      </c>
      <c r="E72" s="43" t="s">
        <v>16</v>
      </c>
      <c r="F72" s="44">
        <f>'Salary Rate Calculator'!G48</f>
        <v>0</v>
      </c>
      <c r="G72" s="45" t="s">
        <v>17</v>
      </c>
      <c r="H72" s="47"/>
      <c r="I72" s="48">
        <f>D72*9</f>
        <v>0</v>
      </c>
      <c r="J72" s="48"/>
      <c r="K72" s="48"/>
      <c r="L72" s="49"/>
      <c r="M72" s="50">
        <f>D72*F72</f>
        <v>0</v>
      </c>
      <c r="N72" s="50"/>
      <c r="O72" s="50"/>
      <c r="P72" s="50"/>
      <c r="Q72" s="51">
        <f t="shared" si="0"/>
        <v>0</v>
      </c>
      <c r="S72" s="104"/>
    </row>
    <row r="73" spans="1:22">
      <c r="A73" s="35"/>
      <c r="B73" s="35"/>
      <c r="C73" s="46"/>
      <c r="D73" s="151">
        <v>0</v>
      </c>
      <c r="E73" s="43" t="s">
        <v>18</v>
      </c>
      <c r="F73" s="44">
        <f>'Salary Rate Calculator'!I48</f>
        <v>0</v>
      </c>
      <c r="G73" s="45" t="s">
        <v>19</v>
      </c>
      <c r="H73" s="47"/>
      <c r="I73" s="48"/>
      <c r="J73" s="48">
        <f>D73</f>
        <v>0</v>
      </c>
      <c r="K73" s="48"/>
      <c r="L73" s="49"/>
      <c r="M73" s="50">
        <f>D73*F73</f>
        <v>0</v>
      </c>
      <c r="N73" s="50"/>
      <c r="O73" s="50"/>
      <c r="P73" s="50"/>
      <c r="Q73" s="51">
        <f t="shared" si="0"/>
        <v>0</v>
      </c>
    </row>
    <row r="74" spans="1:22">
      <c r="A74" s="52"/>
      <c r="B74" s="35"/>
      <c r="C74" s="46"/>
      <c r="D74" s="151">
        <v>0</v>
      </c>
      <c r="E74" s="43" t="s">
        <v>20</v>
      </c>
      <c r="F74" s="55">
        <f>'Salary Rate Calculator'!H48</f>
        <v>0</v>
      </c>
      <c r="G74" s="45" t="s">
        <v>21</v>
      </c>
      <c r="H74" s="47">
        <f>D74/173</f>
        <v>0</v>
      </c>
      <c r="I74" s="48"/>
      <c r="J74" s="48"/>
      <c r="K74" s="48"/>
      <c r="L74" s="49"/>
      <c r="M74" s="50">
        <f>D74*F74</f>
        <v>0</v>
      </c>
      <c r="N74" s="50"/>
      <c r="O74" s="50"/>
      <c r="P74" s="50"/>
      <c r="Q74" s="51">
        <f t="shared" si="0"/>
        <v>0</v>
      </c>
    </row>
    <row r="75" spans="1:22">
      <c r="A75" s="35"/>
      <c r="B75" s="35"/>
      <c r="C75" s="150">
        <v>0</v>
      </c>
      <c r="D75" s="53">
        <f>C75/45</f>
        <v>0</v>
      </c>
      <c r="E75" s="43" t="s">
        <v>16</v>
      </c>
      <c r="F75" s="44">
        <f>'Salary Rate Calculator'!K48</f>
        <v>0</v>
      </c>
      <c r="G75" s="45" t="s">
        <v>17</v>
      </c>
      <c r="H75" s="47"/>
      <c r="I75" s="48">
        <f>D75*9</f>
        <v>0</v>
      </c>
      <c r="J75" s="48"/>
      <c r="K75" s="48"/>
      <c r="L75" s="49"/>
      <c r="M75" s="50"/>
      <c r="N75" s="50">
        <f>D75*F75</f>
        <v>0</v>
      </c>
      <c r="O75" s="50"/>
      <c r="P75" s="50"/>
      <c r="Q75" s="51">
        <f t="shared" ref="Q75:Q441" si="1">SUM(L75:P75)</f>
        <v>0</v>
      </c>
      <c r="T75" s="104"/>
    </row>
    <row r="76" spans="1:22">
      <c r="A76" s="35"/>
      <c r="B76" s="35"/>
      <c r="C76" s="46"/>
      <c r="D76" s="151">
        <v>0</v>
      </c>
      <c r="E76" s="43" t="s">
        <v>18</v>
      </c>
      <c r="F76" s="44">
        <f>'Salary Rate Calculator'!M48</f>
        <v>0</v>
      </c>
      <c r="G76" s="45" t="s">
        <v>19</v>
      </c>
      <c r="H76" s="47"/>
      <c r="I76" s="48"/>
      <c r="J76" s="48">
        <f>D76</f>
        <v>0</v>
      </c>
      <c r="K76" s="48"/>
      <c r="L76" s="49"/>
      <c r="M76" s="50"/>
      <c r="N76" s="50">
        <f>D76*F76</f>
        <v>0</v>
      </c>
      <c r="O76" s="50"/>
      <c r="P76" s="50"/>
      <c r="Q76" s="51">
        <f t="shared" si="1"/>
        <v>0</v>
      </c>
    </row>
    <row r="77" spans="1:22">
      <c r="A77" s="52"/>
      <c r="B77" s="35"/>
      <c r="C77" s="46"/>
      <c r="D77" s="151">
        <v>0</v>
      </c>
      <c r="E77" s="43" t="s">
        <v>20</v>
      </c>
      <c r="F77" s="55">
        <f>'Salary Rate Calculator'!L48</f>
        <v>0</v>
      </c>
      <c r="G77" s="45" t="s">
        <v>21</v>
      </c>
      <c r="H77" s="47">
        <f>D77/173</f>
        <v>0</v>
      </c>
      <c r="I77" s="48"/>
      <c r="J77" s="48"/>
      <c r="K77" s="48"/>
      <c r="L77" s="49"/>
      <c r="M77" s="50"/>
      <c r="N77" s="50">
        <f>D77*F77</f>
        <v>0</v>
      </c>
      <c r="O77" s="50"/>
      <c r="P77" s="50"/>
      <c r="Q77" s="51">
        <f t="shared" si="1"/>
        <v>0</v>
      </c>
    </row>
    <row r="78" spans="1:22">
      <c r="A78" s="35"/>
      <c r="B78" s="35"/>
      <c r="C78" s="150">
        <v>0</v>
      </c>
      <c r="D78" s="53">
        <f>C78/30</f>
        <v>0</v>
      </c>
      <c r="E78" s="43" t="s">
        <v>16</v>
      </c>
      <c r="F78" s="44">
        <f>'Salary Rate Calculator'!O48</f>
        <v>0</v>
      </c>
      <c r="G78" s="45" t="s">
        <v>17</v>
      </c>
      <c r="H78" s="47"/>
      <c r="I78" s="48">
        <f>D78*9</f>
        <v>0</v>
      </c>
      <c r="J78" s="48"/>
      <c r="K78" s="48"/>
      <c r="L78" s="49"/>
      <c r="M78" s="50"/>
      <c r="N78" s="50"/>
      <c r="O78" s="50">
        <f>D78*F78</f>
        <v>0</v>
      </c>
      <c r="P78" s="50"/>
      <c r="Q78" s="51">
        <f t="shared" si="1"/>
        <v>0</v>
      </c>
      <c r="U78" s="104"/>
    </row>
    <row r="79" spans="1:22">
      <c r="A79" s="35"/>
      <c r="B79" s="35"/>
      <c r="C79" s="46"/>
      <c r="D79" s="151">
        <v>0</v>
      </c>
      <c r="E79" s="43" t="s">
        <v>18</v>
      </c>
      <c r="F79" s="44">
        <f>'Salary Rate Calculator'!Q48</f>
        <v>0</v>
      </c>
      <c r="G79" s="45" t="s">
        <v>19</v>
      </c>
      <c r="H79" s="47"/>
      <c r="I79" s="48"/>
      <c r="J79" s="48">
        <f>D79</f>
        <v>0</v>
      </c>
      <c r="K79" s="48"/>
      <c r="L79" s="49"/>
      <c r="M79" s="50"/>
      <c r="N79" s="50"/>
      <c r="O79" s="50">
        <f>D79*F79</f>
        <v>0</v>
      </c>
      <c r="P79" s="50"/>
      <c r="Q79" s="51">
        <f t="shared" si="1"/>
        <v>0</v>
      </c>
    </row>
    <row r="80" spans="1:22">
      <c r="A80" s="52"/>
      <c r="B80" s="35"/>
      <c r="C80" s="46"/>
      <c r="D80" s="151">
        <v>0</v>
      </c>
      <c r="E80" s="43" t="s">
        <v>20</v>
      </c>
      <c r="F80" s="55">
        <f>'Salary Rate Calculator'!P48</f>
        <v>0</v>
      </c>
      <c r="G80" s="45" t="s">
        <v>21</v>
      </c>
      <c r="H80" s="47">
        <f>D80/173</f>
        <v>0</v>
      </c>
      <c r="I80" s="48"/>
      <c r="J80" s="48"/>
      <c r="K80" s="48"/>
      <c r="L80" s="49"/>
      <c r="M80" s="50"/>
      <c r="N80" s="50"/>
      <c r="O80" s="50">
        <f>D80*F80</f>
        <v>0</v>
      </c>
      <c r="P80" s="50"/>
      <c r="Q80" s="51">
        <f t="shared" si="1"/>
        <v>0</v>
      </c>
    </row>
    <row r="81" spans="1:22">
      <c r="A81" s="35"/>
      <c r="B81" s="35"/>
      <c r="C81" s="150">
        <v>0</v>
      </c>
      <c r="D81" s="53">
        <f>C81/30</f>
        <v>0</v>
      </c>
      <c r="E81" s="43" t="s">
        <v>16</v>
      </c>
      <c r="F81" s="44">
        <f>'Salary Rate Calculator'!S48</f>
        <v>0</v>
      </c>
      <c r="G81" s="45" t="s">
        <v>17</v>
      </c>
      <c r="H81" s="47"/>
      <c r="I81" s="48">
        <f>D81*9</f>
        <v>0</v>
      </c>
      <c r="J81" s="48"/>
      <c r="K81" s="48"/>
      <c r="L81" s="49"/>
      <c r="M81" s="50"/>
      <c r="N81" s="50"/>
      <c r="O81" s="50"/>
      <c r="P81" s="50">
        <f>D81*F81</f>
        <v>0</v>
      </c>
      <c r="Q81" s="51">
        <f t="shared" si="1"/>
        <v>0</v>
      </c>
      <c r="V81" s="104"/>
    </row>
    <row r="82" spans="1:22">
      <c r="A82" s="35"/>
      <c r="B82" s="35"/>
      <c r="C82" s="46"/>
      <c r="D82" s="151">
        <v>0</v>
      </c>
      <c r="E82" s="43" t="s">
        <v>18</v>
      </c>
      <c r="F82" s="44">
        <f>'Salary Rate Calculator'!U48</f>
        <v>0</v>
      </c>
      <c r="G82" s="45" t="s">
        <v>19</v>
      </c>
      <c r="H82" s="47"/>
      <c r="I82" s="48"/>
      <c r="J82" s="48">
        <f>D82</f>
        <v>0</v>
      </c>
      <c r="K82" s="48"/>
      <c r="L82" s="49"/>
      <c r="M82" s="50"/>
      <c r="N82" s="50"/>
      <c r="O82" s="50"/>
      <c r="P82" s="50">
        <f>D82*F82</f>
        <v>0</v>
      </c>
      <c r="Q82" s="51">
        <f t="shared" si="1"/>
        <v>0</v>
      </c>
    </row>
    <row r="83" spans="1:22">
      <c r="A83" s="52"/>
      <c r="B83" s="35"/>
      <c r="C83" s="46"/>
      <c r="D83" s="151">
        <v>0</v>
      </c>
      <c r="E83" s="43" t="s">
        <v>20</v>
      </c>
      <c r="F83" s="55">
        <f>'Salary Rate Calculator'!T48</f>
        <v>0</v>
      </c>
      <c r="G83" s="45" t="s">
        <v>21</v>
      </c>
      <c r="H83" s="47">
        <f>D83/173</f>
        <v>0</v>
      </c>
      <c r="I83" s="48"/>
      <c r="J83" s="48"/>
      <c r="K83" s="48"/>
      <c r="L83" s="49"/>
      <c r="M83" s="50"/>
      <c r="N83" s="50"/>
      <c r="O83" s="50"/>
      <c r="P83" s="50">
        <f>D83*F83</f>
        <v>0</v>
      </c>
      <c r="Q83" s="51">
        <f t="shared" si="1"/>
        <v>0</v>
      </c>
    </row>
    <row r="84" spans="1:22">
      <c r="A84" s="199" t="str">
        <f>'Salary Rate Calculator'!H51</f>
        <v>Faculty 6</v>
      </c>
      <c r="B84" s="35"/>
      <c r="C84" s="150">
        <v>0</v>
      </c>
      <c r="D84" s="53">
        <f>C84/45</f>
        <v>0</v>
      </c>
      <c r="E84" s="43" t="s">
        <v>16</v>
      </c>
      <c r="F84" s="44">
        <f>'Salary Rate Calculator'!C58</f>
        <v>0</v>
      </c>
      <c r="G84" s="45" t="s">
        <v>17</v>
      </c>
      <c r="H84" s="47"/>
      <c r="I84" s="48">
        <f>D84*9</f>
        <v>0</v>
      </c>
      <c r="J84" s="48"/>
      <c r="K84" s="48"/>
      <c r="L84" s="49">
        <f>F84*D84</f>
        <v>0</v>
      </c>
      <c r="M84" s="50"/>
      <c r="N84" s="50"/>
      <c r="O84" s="50"/>
      <c r="P84" s="50"/>
      <c r="Q84" s="51">
        <f t="shared" si="1"/>
        <v>0</v>
      </c>
      <c r="R84" s="104"/>
    </row>
    <row r="85" spans="1:22">
      <c r="A85" s="52"/>
      <c r="B85" s="35"/>
      <c r="C85" s="46"/>
      <c r="D85" s="151">
        <v>0</v>
      </c>
      <c r="E85" s="43" t="s">
        <v>18</v>
      </c>
      <c r="F85" s="44">
        <f>'Salary Rate Calculator'!E58</f>
        <v>0</v>
      </c>
      <c r="G85" s="45" t="s">
        <v>19</v>
      </c>
      <c r="H85" s="47"/>
      <c r="I85" s="48"/>
      <c r="J85" s="48">
        <f>D85</f>
        <v>0</v>
      </c>
      <c r="K85" s="48"/>
      <c r="L85" s="49">
        <f>F85*D85</f>
        <v>0</v>
      </c>
      <c r="M85" s="50"/>
      <c r="N85" s="50"/>
      <c r="O85" s="50"/>
      <c r="P85" s="50"/>
      <c r="Q85" s="51">
        <f t="shared" si="1"/>
        <v>0</v>
      </c>
    </row>
    <row r="86" spans="1:22">
      <c r="A86" s="52"/>
      <c r="B86" s="35"/>
      <c r="C86" s="46"/>
      <c r="D86" s="151">
        <v>0</v>
      </c>
      <c r="E86" s="43" t="s">
        <v>20</v>
      </c>
      <c r="F86" s="55">
        <f>'Salary Rate Calculator'!D58</f>
        <v>0</v>
      </c>
      <c r="G86" s="45" t="s">
        <v>21</v>
      </c>
      <c r="H86" s="47">
        <f>D86/173</f>
        <v>0</v>
      </c>
      <c r="I86" s="48"/>
      <c r="J86" s="48"/>
      <c r="K86" s="48"/>
      <c r="L86" s="49">
        <f>D86*F86</f>
        <v>0</v>
      </c>
      <c r="M86" s="50"/>
      <c r="N86" s="50"/>
      <c r="O86" s="50"/>
      <c r="P86" s="50"/>
      <c r="Q86" s="51">
        <f t="shared" si="1"/>
        <v>0</v>
      </c>
    </row>
    <row r="87" spans="1:22">
      <c r="A87" s="35"/>
      <c r="B87" s="35"/>
      <c r="C87" s="150">
        <v>0</v>
      </c>
      <c r="D87" s="53">
        <f>C87/45</f>
        <v>0</v>
      </c>
      <c r="E87" s="43" t="s">
        <v>16</v>
      </c>
      <c r="F87" s="44">
        <f>'Salary Rate Calculator'!G58</f>
        <v>0</v>
      </c>
      <c r="G87" s="45" t="s">
        <v>17</v>
      </c>
      <c r="H87" s="47"/>
      <c r="I87" s="48">
        <f>D87*9</f>
        <v>0</v>
      </c>
      <c r="J87" s="48"/>
      <c r="K87" s="48"/>
      <c r="L87" s="49"/>
      <c r="M87" s="50">
        <f>D87*F87</f>
        <v>0</v>
      </c>
      <c r="N87" s="50"/>
      <c r="O87" s="50"/>
      <c r="P87" s="50"/>
      <c r="Q87" s="51">
        <f t="shared" si="1"/>
        <v>0</v>
      </c>
      <c r="S87" s="104"/>
    </row>
    <row r="88" spans="1:22">
      <c r="A88" s="35"/>
      <c r="B88" s="35"/>
      <c r="C88" s="46"/>
      <c r="D88" s="151">
        <v>0</v>
      </c>
      <c r="E88" s="43" t="s">
        <v>18</v>
      </c>
      <c r="F88" s="44">
        <f>'Salary Rate Calculator'!I58</f>
        <v>0</v>
      </c>
      <c r="G88" s="45" t="s">
        <v>19</v>
      </c>
      <c r="H88" s="47"/>
      <c r="I88" s="48"/>
      <c r="J88" s="48">
        <f>D88</f>
        <v>0</v>
      </c>
      <c r="K88" s="48"/>
      <c r="L88" s="49"/>
      <c r="M88" s="50">
        <f>D88*F88</f>
        <v>0</v>
      </c>
      <c r="N88" s="50"/>
      <c r="O88" s="50"/>
      <c r="P88" s="50"/>
      <c r="Q88" s="51">
        <f t="shared" si="1"/>
        <v>0</v>
      </c>
    </row>
    <row r="89" spans="1:22">
      <c r="A89" s="52"/>
      <c r="B89" s="35"/>
      <c r="C89" s="46"/>
      <c r="D89" s="151">
        <v>0</v>
      </c>
      <c r="E89" s="43" t="s">
        <v>20</v>
      </c>
      <c r="F89" s="55">
        <f>'Salary Rate Calculator'!H58</f>
        <v>0</v>
      </c>
      <c r="G89" s="45" t="s">
        <v>21</v>
      </c>
      <c r="H89" s="47">
        <f>D89/173</f>
        <v>0</v>
      </c>
      <c r="I89" s="48"/>
      <c r="J89" s="48"/>
      <c r="K89" s="48"/>
      <c r="L89" s="49"/>
      <c r="M89" s="50">
        <f>D89*F89</f>
        <v>0</v>
      </c>
      <c r="N89" s="50"/>
      <c r="O89" s="50"/>
      <c r="P89" s="50"/>
      <c r="Q89" s="51">
        <f t="shared" si="1"/>
        <v>0</v>
      </c>
    </row>
    <row r="90" spans="1:22">
      <c r="A90" s="35"/>
      <c r="B90" s="35"/>
      <c r="C90" s="150">
        <v>0</v>
      </c>
      <c r="D90" s="53">
        <f>C90/45</f>
        <v>0</v>
      </c>
      <c r="E90" s="43" t="s">
        <v>16</v>
      </c>
      <c r="F90" s="44">
        <f>'Salary Rate Calculator'!K58</f>
        <v>0</v>
      </c>
      <c r="G90" s="45" t="s">
        <v>17</v>
      </c>
      <c r="H90" s="47"/>
      <c r="I90" s="48">
        <f>D90*9</f>
        <v>0</v>
      </c>
      <c r="J90" s="48"/>
      <c r="K90" s="48"/>
      <c r="L90" s="49"/>
      <c r="M90" s="50"/>
      <c r="N90" s="50">
        <f>D90*F90</f>
        <v>0</v>
      </c>
      <c r="O90" s="50"/>
      <c r="P90" s="50"/>
      <c r="Q90" s="51">
        <f t="shared" si="1"/>
        <v>0</v>
      </c>
      <c r="T90" s="104"/>
    </row>
    <row r="91" spans="1:22">
      <c r="A91" s="35"/>
      <c r="B91" s="35"/>
      <c r="C91" s="46"/>
      <c r="D91" s="151">
        <v>0</v>
      </c>
      <c r="E91" s="43" t="s">
        <v>18</v>
      </c>
      <c r="F91" s="44">
        <f>'Salary Rate Calculator'!M58</f>
        <v>0</v>
      </c>
      <c r="G91" s="45" t="s">
        <v>19</v>
      </c>
      <c r="H91" s="47"/>
      <c r="I91" s="48"/>
      <c r="J91" s="48">
        <f>D91</f>
        <v>0</v>
      </c>
      <c r="K91" s="48"/>
      <c r="L91" s="49"/>
      <c r="M91" s="50"/>
      <c r="N91" s="50">
        <f>D91*F91</f>
        <v>0</v>
      </c>
      <c r="O91" s="50"/>
      <c r="P91" s="50"/>
      <c r="Q91" s="51">
        <f t="shared" si="1"/>
        <v>0</v>
      </c>
    </row>
    <row r="92" spans="1:22">
      <c r="A92" s="52"/>
      <c r="B92" s="35"/>
      <c r="C92" s="46"/>
      <c r="D92" s="151">
        <v>0</v>
      </c>
      <c r="E92" s="43" t="s">
        <v>20</v>
      </c>
      <c r="F92" s="55">
        <f>'Salary Rate Calculator'!L58</f>
        <v>0</v>
      </c>
      <c r="G92" s="45" t="s">
        <v>21</v>
      </c>
      <c r="H92" s="47">
        <f>D92/173</f>
        <v>0</v>
      </c>
      <c r="I92" s="48"/>
      <c r="J92" s="48"/>
      <c r="K92" s="48"/>
      <c r="L92" s="49"/>
      <c r="M92" s="50"/>
      <c r="N92" s="50">
        <f>D92*F92</f>
        <v>0</v>
      </c>
      <c r="O92" s="50"/>
      <c r="P92" s="50"/>
      <c r="Q92" s="51">
        <f t="shared" si="1"/>
        <v>0</v>
      </c>
    </row>
    <row r="93" spans="1:22">
      <c r="A93" s="35"/>
      <c r="B93" s="35"/>
      <c r="C93" s="150">
        <v>0</v>
      </c>
      <c r="D93" s="53">
        <f>C93/30</f>
        <v>0</v>
      </c>
      <c r="E93" s="43" t="s">
        <v>16</v>
      </c>
      <c r="F93" s="44">
        <f>'Salary Rate Calculator'!O58</f>
        <v>0</v>
      </c>
      <c r="G93" s="45" t="s">
        <v>17</v>
      </c>
      <c r="H93" s="47"/>
      <c r="I93" s="48">
        <f>D93*9</f>
        <v>0</v>
      </c>
      <c r="J93" s="48"/>
      <c r="K93" s="48"/>
      <c r="L93" s="49"/>
      <c r="M93" s="50"/>
      <c r="N93" s="50"/>
      <c r="O93" s="50">
        <f>D93*F93</f>
        <v>0</v>
      </c>
      <c r="P93" s="50"/>
      <c r="Q93" s="51">
        <f t="shared" si="1"/>
        <v>0</v>
      </c>
      <c r="U93" s="104"/>
    </row>
    <row r="94" spans="1:22">
      <c r="A94" s="35"/>
      <c r="B94" s="35"/>
      <c r="C94" s="46"/>
      <c r="D94" s="151">
        <v>0</v>
      </c>
      <c r="E94" s="43" t="s">
        <v>18</v>
      </c>
      <c r="F94" s="44">
        <f>'Salary Rate Calculator'!Q58</f>
        <v>0</v>
      </c>
      <c r="G94" s="45" t="s">
        <v>19</v>
      </c>
      <c r="H94" s="47"/>
      <c r="I94" s="48"/>
      <c r="J94" s="48">
        <f>D94</f>
        <v>0</v>
      </c>
      <c r="K94" s="48"/>
      <c r="L94" s="49"/>
      <c r="M94" s="50"/>
      <c r="N94" s="50"/>
      <c r="O94" s="50">
        <f>D94*F94</f>
        <v>0</v>
      </c>
      <c r="P94" s="50"/>
      <c r="Q94" s="51">
        <f t="shared" si="1"/>
        <v>0</v>
      </c>
    </row>
    <row r="95" spans="1:22">
      <c r="A95" s="52"/>
      <c r="B95" s="35"/>
      <c r="C95" s="46"/>
      <c r="D95" s="151">
        <v>0</v>
      </c>
      <c r="E95" s="43" t="s">
        <v>20</v>
      </c>
      <c r="F95" s="55">
        <f>'Salary Rate Calculator'!P58</f>
        <v>0</v>
      </c>
      <c r="G95" s="45" t="s">
        <v>21</v>
      </c>
      <c r="H95" s="47">
        <f>D95/173</f>
        <v>0</v>
      </c>
      <c r="I95" s="48"/>
      <c r="J95" s="48"/>
      <c r="K95" s="48"/>
      <c r="L95" s="49"/>
      <c r="M95" s="50"/>
      <c r="N95" s="50"/>
      <c r="O95" s="50">
        <f>D95*F95</f>
        <v>0</v>
      </c>
      <c r="P95" s="50"/>
      <c r="Q95" s="51">
        <f t="shared" si="1"/>
        <v>0</v>
      </c>
    </row>
    <row r="96" spans="1:22">
      <c r="A96" s="35"/>
      <c r="B96" s="35"/>
      <c r="C96" s="150">
        <v>0</v>
      </c>
      <c r="D96" s="53">
        <f>C96/30</f>
        <v>0</v>
      </c>
      <c r="E96" s="43" t="s">
        <v>16</v>
      </c>
      <c r="F96" s="44">
        <f>'Salary Rate Calculator'!S58</f>
        <v>0</v>
      </c>
      <c r="G96" s="45" t="s">
        <v>17</v>
      </c>
      <c r="H96" s="47"/>
      <c r="I96" s="48">
        <f>D96*9</f>
        <v>0</v>
      </c>
      <c r="J96" s="48"/>
      <c r="K96" s="48"/>
      <c r="L96" s="49"/>
      <c r="M96" s="50"/>
      <c r="N96" s="50"/>
      <c r="O96" s="50"/>
      <c r="P96" s="50">
        <f>D96*F96</f>
        <v>0</v>
      </c>
      <c r="Q96" s="51">
        <f t="shared" ref="Q96:Q98" si="2">SUM(L96:P96)</f>
        <v>0</v>
      </c>
      <c r="V96" s="104"/>
    </row>
    <row r="97" spans="1:17">
      <c r="A97" s="35"/>
      <c r="B97" s="35"/>
      <c r="C97" s="46"/>
      <c r="D97" s="151">
        <v>0</v>
      </c>
      <c r="E97" s="43" t="s">
        <v>18</v>
      </c>
      <c r="F97" s="44">
        <f>'Salary Rate Calculator'!U58</f>
        <v>0</v>
      </c>
      <c r="G97" s="45" t="s">
        <v>19</v>
      </c>
      <c r="H97" s="47"/>
      <c r="I97" s="48"/>
      <c r="J97" s="48">
        <f>D97</f>
        <v>0</v>
      </c>
      <c r="K97" s="48"/>
      <c r="L97" s="49"/>
      <c r="M97" s="50"/>
      <c r="N97" s="50"/>
      <c r="O97" s="50"/>
      <c r="P97" s="50">
        <f>D97*F97</f>
        <v>0</v>
      </c>
      <c r="Q97" s="51">
        <f t="shared" si="2"/>
        <v>0</v>
      </c>
    </row>
    <row r="98" spans="1:17">
      <c r="A98" s="52"/>
      <c r="B98" s="35"/>
      <c r="C98" s="46"/>
      <c r="D98" s="151">
        <v>0</v>
      </c>
      <c r="E98" s="43" t="s">
        <v>20</v>
      </c>
      <c r="F98" s="55">
        <f>'Salary Rate Calculator'!T58</f>
        <v>0</v>
      </c>
      <c r="G98" s="45" t="s">
        <v>21</v>
      </c>
      <c r="H98" s="47">
        <f t="shared" ref="H98:H388" si="3">D98/173</f>
        <v>0</v>
      </c>
      <c r="I98" s="48"/>
      <c r="J98" s="48"/>
      <c r="K98" s="48"/>
      <c r="L98" s="49"/>
      <c r="M98" s="50"/>
      <c r="N98" s="50"/>
      <c r="O98" s="50"/>
      <c r="P98" s="50">
        <f>D98*F98</f>
        <v>0</v>
      </c>
      <c r="Q98" s="51">
        <f t="shared" si="2"/>
        <v>0</v>
      </c>
    </row>
    <row r="99" spans="1:17">
      <c r="A99" s="149" t="str">
        <f>'Salary Rate Calculator'!H61</f>
        <v>Faculty 7</v>
      </c>
      <c r="B99" s="35"/>
      <c r="C99" s="150">
        <v>0</v>
      </c>
      <c r="D99" s="53">
        <f>C99/45</f>
        <v>0</v>
      </c>
      <c r="E99" s="43" t="s">
        <v>16</v>
      </c>
      <c r="F99" s="44">
        <f>'Salary Rate Calculator'!C68</f>
        <v>0</v>
      </c>
      <c r="G99" s="45" t="s">
        <v>17</v>
      </c>
      <c r="H99" s="47"/>
      <c r="I99" s="48">
        <f>D99*9</f>
        <v>0</v>
      </c>
      <c r="J99" s="48"/>
      <c r="K99" s="48"/>
      <c r="L99" s="49">
        <f>F99*D99</f>
        <v>0</v>
      </c>
      <c r="M99" s="50"/>
      <c r="N99" s="50"/>
      <c r="O99" s="50"/>
      <c r="P99" s="50"/>
      <c r="Q99" s="51">
        <f>SUM(L99:P99)</f>
        <v>0</v>
      </c>
    </row>
    <row r="100" spans="1:17">
      <c r="A100" s="52"/>
      <c r="B100" s="35"/>
      <c r="C100" s="46"/>
      <c r="D100" s="151">
        <v>0</v>
      </c>
      <c r="E100" s="43" t="s">
        <v>18</v>
      </c>
      <c r="F100" s="44">
        <f>'Salary Rate Calculator'!E68</f>
        <v>0</v>
      </c>
      <c r="G100" s="45" t="s">
        <v>19</v>
      </c>
      <c r="H100" s="47"/>
      <c r="I100" s="48"/>
      <c r="J100" s="48">
        <f>D100</f>
        <v>0</v>
      </c>
      <c r="K100" s="48"/>
      <c r="L100" s="49">
        <f>F100*D100</f>
        <v>0</v>
      </c>
      <c r="M100" s="50"/>
      <c r="N100" s="50"/>
      <c r="O100" s="50"/>
      <c r="P100" s="50"/>
      <c r="Q100" s="51">
        <f>SUM(L100:P100)</f>
        <v>0</v>
      </c>
    </row>
    <row r="101" spans="1:17">
      <c r="A101" s="52"/>
      <c r="B101" s="35"/>
      <c r="C101" s="46"/>
      <c r="D101" s="151">
        <v>0</v>
      </c>
      <c r="E101" s="43" t="s">
        <v>20</v>
      </c>
      <c r="F101" s="55">
        <f>'Salary Rate Calculator'!D68</f>
        <v>0</v>
      </c>
      <c r="G101" s="45" t="s">
        <v>21</v>
      </c>
      <c r="H101" s="47">
        <f>D101/173</f>
        <v>0</v>
      </c>
      <c r="I101" s="48"/>
      <c r="J101" s="48"/>
      <c r="K101" s="48"/>
      <c r="L101" s="49">
        <f>D101*F101</f>
        <v>0</v>
      </c>
      <c r="M101" s="50"/>
      <c r="N101" s="50"/>
      <c r="O101" s="50"/>
      <c r="P101" s="50"/>
      <c r="Q101" s="51">
        <f t="shared" ref="Q101:Q164" si="4">SUM(L101:P101)</f>
        <v>0</v>
      </c>
    </row>
    <row r="102" spans="1:17">
      <c r="A102" s="35"/>
      <c r="B102" s="35"/>
      <c r="C102" s="150">
        <v>0</v>
      </c>
      <c r="D102" s="53">
        <f>C102/45</f>
        <v>0</v>
      </c>
      <c r="E102" s="43" t="s">
        <v>16</v>
      </c>
      <c r="F102" s="44">
        <f>'Salary Rate Calculator'!G68</f>
        <v>0</v>
      </c>
      <c r="G102" s="45" t="s">
        <v>17</v>
      </c>
      <c r="H102" s="47"/>
      <c r="I102" s="48">
        <f>D102*9</f>
        <v>0</v>
      </c>
      <c r="J102" s="48"/>
      <c r="K102" s="48"/>
      <c r="L102" s="49"/>
      <c r="M102" s="50">
        <f>D102*F102</f>
        <v>0</v>
      </c>
      <c r="N102" s="50"/>
      <c r="O102" s="50"/>
      <c r="P102" s="50"/>
      <c r="Q102" s="51">
        <f t="shared" si="4"/>
        <v>0</v>
      </c>
    </row>
    <row r="103" spans="1:17">
      <c r="A103" s="35"/>
      <c r="B103" s="35"/>
      <c r="C103" s="46"/>
      <c r="D103" s="151">
        <v>0</v>
      </c>
      <c r="E103" s="43" t="s">
        <v>18</v>
      </c>
      <c r="F103" s="44">
        <f>'Salary Rate Calculator'!I68</f>
        <v>0</v>
      </c>
      <c r="G103" s="45" t="s">
        <v>19</v>
      </c>
      <c r="H103" s="47"/>
      <c r="I103" s="48"/>
      <c r="J103" s="48">
        <f>D103</f>
        <v>0</v>
      </c>
      <c r="K103" s="48"/>
      <c r="L103" s="49"/>
      <c r="M103" s="50">
        <f>D103*F103</f>
        <v>0</v>
      </c>
      <c r="N103" s="50"/>
      <c r="O103" s="50"/>
      <c r="P103" s="50"/>
      <c r="Q103" s="51">
        <f t="shared" si="4"/>
        <v>0</v>
      </c>
    </row>
    <row r="104" spans="1:17">
      <c r="A104" s="52"/>
      <c r="B104" s="35"/>
      <c r="C104" s="46"/>
      <c r="D104" s="151">
        <v>0</v>
      </c>
      <c r="E104" s="43" t="s">
        <v>20</v>
      </c>
      <c r="F104" s="55">
        <f>'Salary Rate Calculator'!H68</f>
        <v>0</v>
      </c>
      <c r="G104" s="45" t="s">
        <v>21</v>
      </c>
      <c r="H104" s="47">
        <f>D104/173</f>
        <v>0</v>
      </c>
      <c r="I104" s="48"/>
      <c r="J104" s="48"/>
      <c r="K104" s="48"/>
      <c r="L104" s="49"/>
      <c r="M104" s="50">
        <f>D104*F104</f>
        <v>0</v>
      </c>
      <c r="N104" s="50"/>
      <c r="O104" s="50"/>
      <c r="P104" s="50"/>
      <c r="Q104" s="51">
        <f t="shared" si="4"/>
        <v>0</v>
      </c>
    </row>
    <row r="105" spans="1:17">
      <c r="A105" s="35"/>
      <c r="B105" s="35"/>
      <c r="C105" s="150">
        <v>0</v>
      </c>
      <c r="D105" s="53">
        <f>C105/45</f>
        <v>0</v>
      </c>
      <c r="E105" s="43" t="s">
        <v>16</v>
      </c>
      <c r="F105" s="44">
        <f>'Salary Rate Calculator'!K68</f>
        <v>0</v>
      </c>
      <c r="G105" s="45" t="s">
        <v>17</v>
      </c>
      <c r="H105" s="47"/>
      <c r="I105" s="48">
        <f>D105*9</f>
        <v>0</v>
      </c>
      <c r="J105" s="48"/>
      <c r="K105" s="48"/>
      <c r="L105" s="49"/>
      <c r="M105" s="50"/>
      <c r="N105" s="50">
        <f>D105*F105</f>
        <v>0</v>
      </c>
      <c r="O105" s="50"/>
      <c r="P105" s="50"/>
      <c r="Q105" s="51">
        <f t="shared" si="4"/>
        <v>0</v>
      </c>
    </row>
    <row r="106" spans="1:17">
      <c r="A106" s="35"/>
      <c r="B106" s="35"/>
      <c r="C106" s="46"/>
      <c r="D106" s="151">
        <v>0</v>
      </c>
      <c r="E106" s="43" t="s">
        <v>18</v>
      </c>
      <c r="F106" s="44">
        <f>'Salary Rate Calculator'!M68</f>
        <v>0</v>
      </c>
      <c r="G106" s="45" t="s">
        <v>19</v>
      </c>
      <c r="H106" s="47"/>
      <c r="I106" s="48"/>
      <c r="J106" s="48">
        <f>D106</f>
        <v>0</v>
      </c>
      <c r="K106" s="48"/>
      <c r="L106" s="49"/>
      <c r="M106" s="50"/>
      <c r="N106" s="50">
        <f>D106*F106</f>
        <v>0</v>
      </c>
      <c r="O106" s="50"/>
      <c r="P106" s="50"/>
      <c r="Q106" s="51">
        <f t="shared" si="4"/>
        <v>0</v>
      </c>
    </row>
    <row r="107" spans="1:17">
      <c r="A107" s="52"/>
      <c r="B107" s="35"/>
      <c r="C107" s="46"/>
      <c r="D107" s="151">
        <v>0</v>
      </c>
      <c r="E107" s="43" t="s">
        <v>20</v>
      </c>
      <c r="F107" s="55">
        <f>'Salary Rate Calculator'!L68</f>
        <v>0</v>
      </c>
      <c r="G107" s="45" t="s">
        <v>21</v>
      </c>
      <c r="H107" s="47">
        <f>D107/173</f>
        <v>0</v>
      </c>
      <c r="I107" s="48"/>
      <c r="J107" s="48"/>
      <c r="K107" s="48"/>
      <c r="L107" s="49"/>
      <c r="M107" s="50"/>
      <c r="N107" s="50">
        <f>D107*F107</f>
        <v>0</v>
      </c>
      <c r="O107" s="50"/>
      <c r="P107" s="50"/>
      <c r="Q107" s="51">
        <f t="shared" si="4"/>
        <v>0</v>
      </c>
    </row>
    <row r="108" spans="1:17">
      <c r="A108" s="35"/>
      <c r="B108" s="35"/>
      <c r="C108" s="150">
        <v>0</v>
      </c>
      <c r="D108" s="53">
        <f>C108/30</f>
        <v>0</v>
      </c>
      <c r="E108" s="43" t="s">
        <v>16</v>
      </c>
      <c r="F108" s="44">
        <f>'Salary Rate Calculator'!O68</f>
        <v>0</v>
      </c>
      <c r="G108" s="45" t="s">
        <v>17</v>
      </c>
      <c r="H108" s="47"/>
      <c r="I108" s="48">
        <f>D108*9</f>
        <v>0</v>
      </c>
      <c r="J108" s="48"/>
      <c r="K108" s="48"/>
      <c r="L108" s="49"/>
      <c r="M108" s="50"/>
      <c r="N108" s="50"/>
      <c r="O108" s="50">
        <f>D108*F108</f>
        <v>0</v>
      </c>
      <c r="P108" s="50"/>
      <c r="Q108" s="51">
        <f t="shared" si="4"/>
        <v>0</v>
      </c>
    </row>
    <row r="109" spans="1:17">
      <c r="A109" s="35"/>
      <c r="B109" s="35"/>
      <c r="C109" s="46"/>
      <c r="D109" s="151">
        <v>0</v>
      </c>
      <c r="E109" s="43" t="s">
        <v>18</v>
      </c>
      <c r="F109" s="44">
        <f>'Salary Rate Calculator'!Q68</f>
        <v>0</v>
      </c>
      <c r="G109" s="45" t="s">
        <v>19</v>
      </c>
      <c r="H109" s="47"/>
      <c r="I109" s="48"/>
      <c r="J109" s="48">
        <f>D109</f>
        <v>0</v>
      </c>
      <c r="K109" s="48"/>
      <c r="L109" s="49"/>
      <c r="M109" s="50"/>
      <c r="N109" s="50"/>
      <c r="O109" s="50">
        <f>D109*F109</f>
        <v>0</v>
      </c>
      <c r="P109" s="50"/>
      <c r="Q109" s="51">
        <f t="shared" si="4"/>
        <v>0</v>
      </c>
    </row>
    <row r="110" spans="1:17">
      <c r="A110" s="52"/>
      <c r="B110" s="35"/>
      <c r="C110" s="46"/>
      <c r="D110" s="151">
        <v>0</v>
      </c>
      <c r="E110" s="43" t="s">
        <v>20</v>
      </c>
      <c r="F110" s="55">
        <f>'Salary Rate Calculator'!P68</f>
        <v>0</v>
      </c>
      <c r="G110" s="45" t="s">
        <v>21</v>
      </c>
      <c r="H110" s="47">
        <f>D110/173</f>
        <v>0</v>
      </c>
      <c r="I110" s="48"/>
      <c r="J110" s="48"/>
      <c r="K110" s="48"/>
      <c r="L110" s="49"/>
      <c r="M110" s="50"/>
      <c r="N110" s="50"/>
      <c r="O110" s="50">
        <f>D110*F110</f>
        <v>0</v>
      </c>
      <c r="P110" s="50"/>
      <c r="Q110" s="51">
        <f t="shared" si="4"/>
        <v>0</v>
      </c>
    </row>
    <row r="111" spans="1:17">
      <c r="A111" s="35"/>
      <c r="B111" s="35"/>
      <c r="C111" s="150">
        <v>0</v>
      </c>
      <c r="D111" s="53">
        <f>C111/30</f>
        <v>0</v>
      </c>
      <c r="E111" s="43" t="s">
        <v>16</v>
      </c>
      <c r="F111" s="44">
        <f>'Salary Rate Calculator'!S68</f>
        <v>0</v>
      </c>
      <c r="G111" s="45" t="s">
        <v>17</v>
      </c>
      <c r="H111" s="47"/>
      <c r="I111" s="48">
        <f>D111*9</f>
        <v>0</v>
      </c>
      <c r="J111" s="48"/>
      <c r="K111" s="48"/>
      <c r="L111" s="49"/>
      <c r="M111" s="50"/>
      <c r="N111" s="50"/>
      <c r="O111" s="50"/>
      <c r="P111" s="50">
        <f>D111*F111</f>
        <v>0</v>
      </c>
      <c r="Q111" s="51">
        <f t="shared" si="4"/>
        <v>0</v>
      </c>
    </row>
    <row r="112" spans="1:17">
      <c r="A112" s="35"/>
      <c r="B112" s="35"/>
      <c r="C112" s="46"/>
      <c r="D112" s="151">
        <v>0</v>
      </c>
      <c r="E112" s="43" t="s">
        <v>18</v>
      </c>
      <c r="F112" s="44">
        <f>'Salary Rate Calculator'!U68</f>
        <v>0</v>
      </c>
      <c r="G112" s="45" t="s">
        <v>19</v>
      </c>
      <c r="H112" s="47"/>
      <c r="I112" s="48"/>
      <c r="J112" s="48">
        <f>D112</f>
        <v>0</v>
      </c>
      <c r="K112" s="48"/>
      <c r="L112" s="49"/>
      <c r="M112" s="50"/>
      <c r="N112" s="50"/>
      <c r="O112" s="50"/>
      <c r="P112" s="50">
        <f>D112*F112</f>
        <v>0</v>
      </c>
      <c r="Q112" s="51">
        <f t="shared" si="4"/>
        <v>0</v>
      </c>
    </row>
    <row r="113" spans="1:17">
      <c r="A113" s="52"/>
      <c r="B113" s="35"/>
      <c r="C113" s="46"/>
      <c r="D113" s="151">
        <v>0</v>
      </c>
      <c r="E113" s="43" t="s">
        <v>20</v>
      </c>
      <c r="F113" s="55">
        <f>'Salary Rate Calculator'!T68</f>
        <v>0</v>
      </c>
      <c r="G113" s="45" t="s">
        <v>21</v>
      </c>
      <c r="H113" s="47">
        <f>D113/173</f>
        <v>0</v>
      </c>
      <c r="I113" s="48"/>
      <c r="J113" s="48"/>
      <c r="K113" s="48"/>
      <c r="L113" s="49"/>
      <c r="M113" s="50"/>
      <c r="N113" s="50"/>
      <c r="O113" s="50"/>
      <c r="P113" s="50">
        <f>D113*F113</f>
        <v>0</v>
      </c>
      <c r="Q113" s="51">
        <f t="shared" si="4"/>
        <v>0</v>
      </c>
    </row>
    <row r="114" spans="1:17">
      <c r="A114" s="152" t="str">
        <f>'Salary Rate Calculator'!H71</f>
        <v>Faculty 8</v>
      </c>
      <c r="B114" s="35"/>
      <c r="C114" s="150">
        <v>0</v>
      </c>
      <c r="D114" s="53">
        <f>C114/45</f>
        <v>0</v>
      </c>
      <c r="E114" s="43" t="s">
        <v>16</v>
      </c>
      <c r="F114" s="44">
        <f>'Salary Rate Calculator'!C78</f>
        <v>0</v>
      </c>
      <c r="G114" s="45" t="s">
        <v>17</v>
      </c>
      <c r="H114" s="47"/>
      <c r="I114" s="48">
        <f>D114*9</f>
        <v>0</v>
      </c>
      <c r="J114" s="48"/>
      <c r="K114" s="48"/>
      <c r="L114" s="49">
        <f>F114*D114</f>
        <v>0</v>
      </c>
      <c r="M114" s="50"/>
      <c r="N114" s="50"/>
      <c r="O114" s="50"/>
      <c r="P114" s="50"/>
      <c r="Q114" s="51">
        <f t="shared" si="4"/>
        <v>0</v>
      </c>
    </row>
    <row r="115" spans="1:17">
      <c r="A115" s="52"/>
      <c r="B115" s="35"/>
      <c r="C115" s="46"/>
      <c r="D115" s="151">
        <v>0</v>
      </c>
      <c r="E115" s="43" t="s">
        <v>18</v>
      </c>
      <c r="F115" s="44">
        <f>'Salary Rate Calculator'!E78</f>
        <v>0</v>
      </c>
      <c r="G115" s="45" t="s">
        <v>19</v>
      </c>
      <c r="H115" s="47"/>
      <c r="I115" s="48"/>
      <c r="J115" s="48">
        <f>D115</f>
        <v>0</v>
      </c>
      <c r="K115" s="48"/>
      <c r="L115" s="49">
        <f>F115*D115</f>
        <v>0</v>
      </c>
      <c r="M115" s="50"/>
      <c r="N115" s="50"/>
      <c r="O115" s="50"/>
      <c r="P115" s="50"/>
      <c r="Q115" s="51">
        <f t="shared" si="4"/>
        <v>0</v>
      </c>
    </row>
    <row r="116" spans="1:17">
      <c r="A116" s="52"/>
      <c r="B116" s="35"/>
      <c r="C116" s="46"/>
      <c r="D116" s="151">
        <v>0</v>
      </c>
      <c r="E116" s="43" t="s">
        <v>20</v>
      </c>
      <c r="F116" s="55">
        <f>'Salary Rate Calculator'!D78</f>
        <v>0</v>
      </c>
      <c r="G116" s="45" t="s">
        <v>21</v>
      </c>
      <c r="H116" s="47">
        <f>D116/173</f>
        <v>0</v>
      </c>
      <c r="I116" s="48"/>
      <c r="J116" s="48"/>
      <c r="K116" s="48"/>
      <c r="L116" s="49">
        <f>D116*F116</f>
        <v>0</v>
      </c>
      <c r="M116" s="50"/>
      <c r="N116" s="50"/>
      <c r="O116" s="50"/>
      <c r="P116" s="50"/>
      <c r="Q116" s="51">
        <f t="shared" si="4"/>
        <v>0</v>
      </c>
    </row>
    <row r="117" spans="1:17">
      <c r="A117" s="35"/>
      <c r="B117" s="35"/>
      <c r="C117" s="150">
        <v>0</v>
      </c>
      <c r="D117" s="53">
        <f>C117/45</f>
        <v>0</v>
      </c>
      <c r="E117" s="43" t="s">
        <v>16</v>
      </c>
      <c r="F117" s="44">
        <f>'Salary Rate Calculator'!G78</f>
        <v>0</v>
      </c>
      <c r="G117" s="45" t="s">
        <v>17</v>
      </c>
      <c r="H117" s="47"/>
      <c r="I117" s="48">
        <f>D117*9</f>
        <v>0</v>
      </c>
      <c r="J117" s="48"/>
      <c r="K117" s="48"/>
      <c r="L117" s="49"/>
      <c r="M117" s="50">
        <f>D117*F117</f>
        <v>0</v>
      </c>
      <c r="N117" s="50"/>
      <c r="O117" s="50"/>
      <c r="P117" s="50"/>
      <c r="Q117" s="51">
        <f t="shared" si="4"/>
        <v>0</v>
      </c>
    </row>
    <row r="118" spans="1:17">
      <c r="A118" s="35"/>
      <c r="B118" s="35"/>
      <c r="C118" s="46"/>
      <c r="D118" s="151">
        <v>0</v>
      </c>
      <c r="E118" s="43" t="s">
        <v>18</v>
      </c>
      <c r="F118" s="44">
        <f>'Salary Rate Calculator'!I78</f>
        <v>0</v>
      </c>
      <c r="G118" s="45" t="s">
        <v>19</v>
      </c>
      <c r="H118" s="47"/>
      <c r="I118" s="48"/>
      <c r="J118" s="48">
        <f>D118</f>
        <v>0</v>
      </c>
      <c r="K118" s="48"/>
      <c r="L118" s="49"/>
      <c r="M118" s="50">
        <f>D118*F118</f>
        <v>0</v>
      </c>
      <c r="N118" s="50"/>
      <c r="O118" s="50"/>
      <c r="P118" s="50"/>
      <c r="Q118" s="51">
        <f t="shared" si="4"/>
        <v>0</v>
      </c>
    </row>
    <row r="119" spans="1:17">
      <c r="A119" s="52"/>
      <c r="B119" s="35"/>
      <c r="C119" s="46"/>
      <c r="D119" s="151">
        <v>0</v>
      </c>
      <c r="E119" s="43" t="s">
        <v>20</v>
      </c>
      <c r="F119" s="55">
        <f>'Salary Rate Calculator'!H78</f>
        <v>0</v>
      </c>
      <c r="G119" s="45" t="s">
        <v>21</v>
      </c>
      <c r="H119" s="47">
        <f>D119/173</f>
        <v>0</v>
      </c>
      <c r="I119" s="48"/>
      <c r="J119" s="48"/>
      <c r="K119" s="48"/>
      <c r="L119" s="49"/>
      <c r="M119" s="50">
        <f>D119*F119</f>
        <v>0</v>
      </c>
      <c r="N119" s="50"/>
      <c r="O119" s="50"/>
      <c r="P119" s="50"/>
      <c r="Q119" s="51">
        <f t="shared" si="4"/>
        <v>0</v>
      </c>
    </row>
    <row r="120" spans="1:17">
      <c r="A120" s="35"/>
      <c r="B120" s="35"/>
      <c r="C120" s="150">
        <v>0</v>
      </c>
      <c r="D120" s="53">
        <f>C120/45</f>
        <v>0</v>
      </c>
      <c r="E120" s="43" t="s">
        <v>16</v>
      </c>
      <c r="F120" s="44">
        <f>'Salary Rate Calculator'!K78</f>
        <v>0</v>
      </c>
      <c r="G120" s="45" t="s">
        <v>17</v>
      </c>
      <c r="H120" s="47"/>
      <c r="I120" s="48">
        <f>D120*9</f>
        <v>0</v>
      </c>
      <c r="J120" s="48"/>
      <c r="K120" s="48"/>
      <c r="L120" s="49"/>
      <c r="M120" s="50"/>
      <c r="N120" s="50">
        <f>D120*F120</f>
        <v>0</v>
      </c>
      <c r="O120" s="50"/>
      <c r="P120" s="50"/>
      <c r="Q120" s="51">
        <f t="shared" si="4"/>
        <v>0</v>
      </c>
    </row>
    <row r="121" spans="1:17">
      <c r="A121" s="35"/>
      <c r="B121" s="35"/>
      <c r="C121" s="46"/>
      <c r="D121" s="151">
        <v>0</v>
      </c>
      <c r="E121" s="43" t="s">
        <v>18</v>
      </c>
      <c r="F121" s="44">
        <f>'Salary Rate Calculator'!M78</f>
        <v>0</v>
      </c>
      <c r="G121" s="45" t="s">
        <v>19</v>
      </c>
      <c r="H121" s="47"/>
      <c r="I121" s="48"/>
      <c r="J121" s="48">
        <f>D121</f>
        <v>0</v>
      </c>
      <c r="K121" s="48"/>
      <c r="L121" s="49"/>
      <c r="M121" s="50"/>
      <c r="N121" s="50">
        <f>D121*F121</f>
        <v>0</v>
      </c>
      <c r="O121" s="50"/>
      <c r="P121" s="50"/>
      <c r="Q121" s="51">
        <f t="shared" si="4"/>
        <v>0</v>
      </c>
    </row>
    <row r="122" spans="1:17">
      <c r="A122" s="52"/>
      <c r="B122" s="35"/>
      <c r="C122" s="46"/>
      <c r="D122" s="151">
        <v>0</v>
      </c>
      <c r="E122" s="43" t="s">
        <v>20</v>
      </c>
      <c r="F122" s="55">
        <f>'Salary Rate Calculator'!L78</f>
        <v>0</v>
      </c>
      <c r="G122" s="45" t="s">
        <v>21</v>
      </c>
      <c r="H122" s="47">
        <f>D122/173</f>
        <v>0</v>
      </c>
      <c r="I122" s="48"/>
      <c r="J122" s="48"/>
      <c r="K122" s="48"/>
      <c r="L122" s="49"/>
      <c r="M122" s="50"/>
      <c r="N122" s="50">
        <f>D122*F122</f>
        <v>0</v>
      </c>
      <c r="O122" s="50"/>
      <c r="P122" s="50"/>
      <c r="Q122" s="51">
        <f t="shared" si="4"/>
        <v>0</v>
      </c>
    </row>
    <row r="123" spans="1:17">
      <c r="A123" s="35"/>
      <c r="B123" s="35"/>
      <c r="C123" s="150">
        <v>0</v>
      </c>
      <c r="D123" s="53">
        <f>C123/30</f>
        <v>0</v>
      </c>
      <c r="E123" s="43" t="s">
        <v>16</v>
      </c>
      <c r="F123" s="44">
        <f>'Salary Rate Calculator'!O78</f>
        <v>0</v>
      </c>
      <c r="G123" s="45" t="s">
        <v>17</v>
      </c>
      <c r="H123" s="47"/>
      <c r="I123" s="48">
        <f>D123*9</f>
        <v>0</v>
      </c>
      <c r="J123" s="48"/>
      <c r="K123" s="48"/>
      <c r="L123" s="49"/>
      <c r="M123" s="50"/>
      <c r="N123" s="50"/>
      <c r="O123" s="50">
        <f>D123*F123</f>
        <v>0</v>
      </c>
      <c r="P123" s="50"/>
      <c r="Q123" s="51">
        <f t="shared" si="4"/>
        <v>0</v>
      </c>
    </row>
    <row r="124" spans="1:17">
      <c r="A124" s="35"/>
      <c r="B124" s="35"/>
      <c r="C124" s="46"/>
      <c r="D124" s="151">
        <v>0</v>
      </c>
      <c r="E124" s="43" t="s">
        <v>18</v>
      </c>
      <c r="F124" s="44">
        <f>'Salary Rate Calculator'!Q78</f>
        <v>0</v>
      </c>
      <c r="G124" s="45" t="s">
        <v>19</v>
      </c>
      <c r="H124" s="47"/>
      <c r="I124" s="48"/>
      <c r="J124" s="48">
        <f>D124</f>
        <v>0</v>
      </c>
      <c r="K124" s="48"/>
      <c r="L124" s="49"/>
      <c r="M124" s="50"/>
      <c r="N124" s="50"/>
      <c r="O124" s="50">
        <f>D124*F124</f>
        <v>0</v>
      </c>
      <c r="P124" s="50"/>
      <c r="Q124" s="51">
        <f t="shared" si="4"/>
        <v>0</v>
      </c>
    </row>
    <row r="125" spans="1:17">
      <c r="A125" s="52"/>
      <c r="B125" s="35"/>
      <c r="C125" s="46"/>
      <c r="D125" s="151">
        <v>0</v>
      </c>
      <c r="E125" s="43" t="s">
        <v>20</v>
      </c>
      <c r="F125" s="55">
        <f>'Salary Rate Calculator'!P78</f>
        <v>0</v>
      </c>
      <c r="G125" s="45" t="s">
        <v>21</v>
      </c>
      <c r="H125" s="47">
        <f>D125/173</f>
        <v>0</v>
      </c>
      <c r="I125" s="48"/>
      <c r="J125" s="48"/>
      <c r="K125" s="48"/>
      <c r="L125" s="49"/>
      <c r="M125" s="50"/>
      <c r="N125" s="50"/>
      <c r="O125" s="50">
        <f>D125*F125</f>
        <v>0</v>
      </c>
      <c r="P125" s="50"/>
      <c r="Q125" s="51">
        <f t="shared" si="4"/>
        <v>0</v>
      </c>
    </row>
    <row r="126" spans="1:17">
      <c r="A126" s="35"/>
      <c r="B126" s="35"/>
      <c r="C126" s="150">
        <v>0</v>
      </c>
      <c r="D126" s="53">
        <f>C126/30</f>
        <v>0</v>
      </c>
      <c r="E126" s="43" t="s">
        <v>16</v>
      </c>
      <c r="F126" s="44">
        <f>'Salary Rate Calculator'!S78</f>
        <v>0</v>
      </c>
      <c r="G126" s="45" t="s">
        <v>17</v>
      </c>
      <c r="H126" s="47"/>
      <c r="I126" s="48">
        <f>D126*9</f>
        <v>0</v>
      </c>
      <c r="J126" s="48"/>
      <c r="K126" s="48"/>
      <c r="L126" s="49"/>
      <c r="M126" s="50"/>
      <c r="N126" s="50"/>
      <c r="O126" s="50"/>
      <c r="P126" s="50">
        <f>D126*F126</f>
        <v>0</v>
      </c>
      <c r="Q126" s="51">
        <f t="shared" si="4"/>
        <v>0</v>
      </c>
    </row>
    <row r="127" spans="1:17">
      <c r="A127" s="35"/>
      <c r="B127" s="35"/>
      <c r="C127" s="46"/>
      <c r="D127" s="151">
        <v>0</v>
      </c>
      <c r="E127" s="43" t="s">
        <v>18</v>
      </c>
      <c r="F127" s="44">
        <f>'Salary Rate Calculator'!U78</f>
        <v>0</v>
      </c>
      <c r="G127" s="45" t="s">
        <v>19</v>
      </c>
      <c r="H127" s="47"/>
      <c r="I127" s="48"/>
      <c r="J127" s="48">
        <f>D127</f>
        <v>0</v>
      </c>
      <c r="K127" s="48"/>
      <c r="L127" s="49"/>
      <c r="M127" s="50"/>
      <c r="N127" s="50"/>
      <c r="O127" s="50"/>
      <c r="P127" s="50">
        <f>D127*F127</f>
        <v>0</v>
      </c>
      <c r="Q127" s="51">
        <f t="shared" si="4"/>
        <v>0</v>
      </c>
    </row>
    <row r="128" spans="1:17">
      <c r="A128" s="52"/>
      <c r="B128" s="35"/>
      <c r="C128" s="46"/>
      <c r="D128" s="151">
        <v>0</v>
      </c>
      <c r="E128" s="43" t="s">
        <v>20</v>
      </c>
      <c r="F128" s="55">
        <f>'Salary Rate Calculator'!T78</f>
        <v>0</v>
      </c>
      <c r="G128" s="45" t="s">
        <v>21</v>
      </c>
      <c r="H128" s="47">
        <f>D128/173</f>
        <v>0</v>
      </c>
      <c r="I128" s="48"/>
      <c r="J128" s="48"/>
      <c r="K128" s="48"/>
      <c r="L128" s="49"/>
      <c r="M128" s="50"/>
      <c r="N128" s="50"/>
      <c r="O128" s="50"/>
      <c r="P128" s="50">
        <f>D128*F128</f>
        <v>0</v>
      </c>
      <c r="Q128" s="51">
        <f t="shared" si="4"/>
        <v>0</v>
      </c>
    </row>
    <row r="129" spans="1:17">
      <c r="A129" s="152" t="str">
        <f>'Salary Rate Calculator'!H81</f>
        <v>Faculty 9</v>
      </c>
      <c r="B129" s="35"/>
      <c r="C129" s="150">
        <v>0</v>
      </c>
      <c r="D129" s="53">
        <f>C129/45</f>
        <v>0</v>
      </c>
      <c r="E129" s="43" t="s">
        <v>16</v>
      </c>
      <c r="F129" s="44">
        <f>'Salary Rate Calculator'!C88</f>
        <v>0</v>
      </c>
      <c r="G129" s="45" t="s">
        <v>17</v>
      </c>
      <c r="H129" s="47"/>
      <c r="I129" s="48">
        <f>D129*9</f>
        <v>0</v>
      </c>
      <c r="J129" s="48"/>
      <c r="K129" s="48"/>
      <c r="L129" s="49">
        <f>F129*D129</f>
        <v>0</v>
      </c>
      <c r="M129" s="50"/>
      <c r="N129" s="50"/>
      <c r="O129" s="50"/>
      <c r="P129" s="50"/>
      <c r="Q129" s="51">
        <f t="shared" si="4"/>
        <v>0</v>
      </c>
    </row>
    <row r="130" spans="1:17">
      <c r="A130" s="52"/>
      <c r="B130" s="35"/>
      <c r="C130" s="46"/>
      <c r="D130" s="151">
        <v>0</v>
      </c>
      <c r="E130" s="43" t="s">
        <v>18</v>
      </c>
      <c r="F130" s="44">
        <f>'Salary Rate Calculator'!E88</f>
        <v>0</v>
      </c>
      <c r="G130" s="45" t="s">
        <v>19</v>
      </c>
      <c r="H130" s="47"/>
      <c r="I130" s="48"/>
      <c r="J130" s="48">
        <f>D130</f>
        <v>0</v>
      </c>
      <c r="K130" s="48"/>
      <c r="L130" s="49">
        <f>F130*D130</f>
        <v>0</v>
      </c>
      <c r="M130" s="50"/>
      <c r="N130" s="50"/>
      <c r="O130" s="50"/>
      <c r="P130" s="50"/>
      <c r="Q130" s="51">
        <f t="shared" si="4"/>
        <v>0</v>
      </c>
    </row>
    <row r="131" spans="1:17">
      <c r="A131" s="52"/>
      <c r="B131" s="35"/>
      <c r="C131" s="46"/>
      <c r="D131" s="151">
        <v>0</v>
      </c>
      <c r="E131" s="43" t="s">
        <v>20</v>
      </c>
      <c r="F131" s="55">
        <f>'Salary Rate Calculator'!D88</f>
        <v>0</v>
      </c>
      <c r="G131" s="45" t="s">
        <v>21</v>
      </c>
      <c r="H131" s="47">
        <f>D131/173</f>
        <v>0</v>
      </c>
      <c r="I131" s="48"/>
      <c r="J131" s="48"/>
      <c r="K131" s="48"/>
      <c r="L131" s="49">
        <f>D131*F131</f>
        <v>0</v>
      </c>
      <c r="M131" s="50"/>
      <c r="N131" s="50"/>
      <c r="O131" s="50"/>
      <c r="P131" s="50"/>
      <c r="Q131" s="51">
        <f t="shared" si="4"/>
        <v>0</v>
      </c>
    </row>
    <row r="132" spans="1:17">
      <c r="A132" s="35"/>
      <c r="B132" s="35"/>
      <c r="C132" s="150">
        <v>0</v>
      </c>
      <c r="D132" s="53">
        <f>C132/45</f>
        <v>0</v>
      </c>
      <c r="E132" s="43" t="s">
        <v>16</v>
      </c>
      <c r="F132" s="44">
        <f>'Salary Rate Calculator'!G88</f>
        <v>0</v>
      </c>
      <c r="G132" s="45" t="s">
        <v>17</v>
      </c>
      <c r="H132" s="47"/>
      <c r="I132" s="48">
        <f>D132*9</f>
        <v>0</v>
      </c>
      <c r="J132" s="48"/>
      <c r="K132" s="48"/>
      <c r="L132" s="49"/>
      <c r="M132" s="50">
        <f>D132*F132</f>
        <v>0</v>
      </c>
      <c r="N132" s="50"/>
      <c r="O132" s="50"/>
      <c r="P132" s="50"/>
      <c r="Q132" s="51">
        <f t="shared" si="4"/>
        <v>0</v>
      </c>
    </row>
    <row r="133" spans="1:17">
      <c r="A133" s="35"/>
      <c r="B133" s="35"/>
      <c r="C133" s="46"/>
      <c r="D133" s="151">
        <v>0</v>
      </c>
      <c r="E133" s="43" t="s">
        <v>18</v>
      </c>
      <c r="F133" s="44">
        <f>'Salary Rate Calculator'!I88</f>
        <v>0</v>
      </c>
      <c r="G133" s="45" t="s">
        <v>19</v>
      </c>
      <c r="H133" s="47"/>
      <c r="I133" s="48"/>
      <c r="J133" s="48">
        <f>D133</f>
        <v>0</v>
      </c>
      <c r="K133" s="48"/>
      <c r="L133" s="49"/>
      <c r="M133" s="50">
        <f>D133*F133</f>
        <v>0</v>
      </c>
      <c r="N133" s="50"/>
      <c r="O133" s="50"/>
      <c r="P133" s="50"/>
      <c r="Q133" s="51">
        <f t="shared" si="4"/>
        <v>0</v>
      </c>
    </row>
    <row r="134" spans="1:17">
      <c r="A134" s="52"/>
      <c r="B134" s="35"/>
      <c r="C134" s="46"/>
      <c r="D134" s="151">
        <v>0</v>
      </c>
      <c r="E134" s="43" t="s">
        <v>20</v>
      </c>
      <c r="F134" s="55">
        <f>'Salary Rate Calculator'!H88</f>
        <v>0</v>
      </c>
      <c r="G134" s="45" t="s">
        <v>21</v>
      </c>
      <c r="H134" s="47">
        <f>D134/173</f>
        <v>0</v>
      </c>
      <c r="I134" s="48"/>
      <c r="J134" s="48"/>
      <c r="K134" s="48"/>
      <c r="L134" s="49"/>
      <c r="M134" s="50">
        <f>D134*F134</f>
        <v>0</v>
      </c>
      <c r="N134" s="50"/>
      <c r="O134" s="50"/>
      <c r="P134" s="50"/>
      <c r="Q134" s="51">
        <f t="shared" si="4"/>
        <v>0</v>
      </c>
    </row>
    <row r="135" spans="1:17">
      <c r="A135" s="35"/>
      <c r="B135" s="35"/>
      <c r="C135" s="150">
        <v>0</v>
      </c>
      <c r="D135" s="53">
        <f>C135/45</f>
        <v>0</v>
      </c>
      <c r="E135" s="43" t="s">
        <v>16</v>
      </c>
      <c r="F135" s="44">
        <f>'Salary Rate Calculator'!K88</f>
        <v>0</v>
      </c>
      <c r="G135" s="45" t="s">
        <v>17</v>
      </c>
      <c r="H135" s="47"/>
      <c r="I135" s="48">
        <f>D135*9</f>
        <v>0</v>
      </c>
      <c r="J135" s="48"/>
      <c r="K135" s="48"/>
      <c r="L135" s="49"/>
      <c r="M135" s="50"/>
      <c r="N135" s="50">
        <f>D135*F135</f>
        <v>0</v>
      </c>
      <c r="O135" s="50"/>
      <c r="P135" s="50"/>
      <c r="Q135" s="51">
        <f t="shared" si="4"/>
        <v>0</v>
      </c>
    </row>
    <row r="136" spans="1:17">
      <c r="A136" s="35"/>
      <c r="B136" s="35"/>
      <c r="C136" s="46"/>
      <c r="D136" s="151">
        <v>0</v>
      </c>
      <c r="E136" s="43" t="s">
        <v>18</v>
      </c>
      <c r="F136" s="44">
        <f>'Salary Rate Calculator'!M88</f>
        <v>0</v>
      </c>
      <c r="G136" s="45" t="s">
        <v>19</v>
      </c>
      <c r="H136" s="47"/>
      <c r="I136" s="48"/>
      <c r="J136" s="48">
        <f>D136</f>
        <v>0</v>
      </c>
      <c r="K136" s="48"/>
      <c r="L136" s="49"/>
      <c r="M136" s="50"/>
      <c r="N136" s="50">
        <f>D136*F136</f>
        <v>0</v>
      </c>
      <c r="O136" s="50"/>
      <c r="P136" s="50"/>
      <c r="Q136" s="51">
        <f t="shared" si="4"/>
        <v>0</v>
      </c>
    </row>
    <row r="137" spans="1:17">
      <c r="A137" s="52"/>
      <c r="B137" s="35"/>
      <c r="C137" s="46"/>
      <c r="D137" s="151">
        <v>0</v>
      </c>
      <c r="E137" s="43" t="s">
        <v>20</v>
      </c>
      <c r="F137" s="55">
        <f>'Salary Rate Calculator'!L88</f>
        <v>0</v>
      </c>
      <c r="G137" s="45" t="s">
        <v>21</v>
      </c>
      <c r="H137" s="47">
        <f>D137/173</f>
        <v>0</v>
      </c>
      <c r="I137" s="48"/>
      <c r="J137" s="48"/>
      <c r="K137" s="48"/>
      <c r="L137" s="49"/>
      <c r="M137" s="50"/>
      <c r="N137" s="50">
        <f>D137*F137</f>
        <v>0</v>
      </c>
      <c r="O137" s="50"/>
      <c r="P137" s="50"/>
      <c r="Q137" s="51">
        <f t="shared" si="4"/>
        <v>0</v>
      </c>
    </row>
    <row r="138" spans="1:17">
      <c r="A138" s="35"/>
      <c r="B138" s="35"/>
      <c r="C138" s="150">
        <v>0</v>
      </c>
      <c r="D138" s="53">
        <f>C138/30</f>
        <v>0</v>
      </c>
      <c r="E138" s="43" t="s">
        <v>16</v>
      </c>
      <c r="F138" s="44">
        <f>'Salary Rate Calculator'!O88</f>
        <v>0</v>
      </c>
      <c r="G138" s="45" t="s">
        <v>17</v>
      </c>
      <c r="H138" s="47"/>
      <c r="I138" s="48">
        <f>D138*9</f>
        <v>0</v>
      </c>
      <c r="J138" s="48"/>
      <c r="K138" s="48"/>
      <c r="L138" s="49"/>
      <c r="M138" s="50"/>
      <c r="N138" s="50"/>
      <c r="O138" s="50">
        <f>D138*F138</f>
        <v>0</v>
      </c>
      <c r="P138" s="50"/>
      <c r="Q138" s="51">
        <f t="shared" si="4"/>
        <v>0</v>
      </c>
    </row>
    <row r="139" spans="1:17">
      <c r="A139" s="35"/>
      <c r="B139" s="35"/>
      <c r="C139" s="46"/>
      <c r="D139" s="151">
        <v>0</v>
      </c>
      <c r="E139" s="43" t="s">
        <v>18</v>
      </c>
      <c r="F139" s="44">
        <f>'Salary Rate Calculator'!Q88</f>
        <v>0</v>
      </c>
      <c r="G139" s="45" t="s">
        <v>19</v>
      </c>
      <c r="H139" s="47"/>
      <c r="I139" s="48"/>
      <c r="J139" s="48">
        <f>D139</f>
        <v>0</v>
      </c>
      <c r="K139" s="48"/>
      <c r="L139" s="49"/>
      <c r="M139" s="50"/>
      <c r="N139" s="50"/>
      <c r="O139" s="50">
        <f>D139*F139</f>
        <v>0</v>
      </c>
      <c r="P139" s="50"/>
      <c r="Q139" s="51">
        <f t="shared" si="4"/>
        <v>0</v>
      </c>
    </row>
    <row r="140" spans="1:17">
      <c r="A140" s="52"/>
      <c r="B140" s="35"/>
      <c r="C140" s="46"/>
      <c r="D140" s="151">
        <v>0</v>
      </c>
      <c r="E140" s="43" t="s">
        <v>20</v>
      </c>
      <c r="F140" s="55">
        <f>'Salary Rate Calculator'!P88</f>
        <v>0</v>
      </c>
      <c r="G140" s="45" t="s">
        <v>21</v>
      </c>
      <c r="H140" s="47">
        <f>D140/173</f>
        <v>0</v>
      </c>
      <c r="I140" s="48"/>
      <c r="J140" s="48"/>
      <c r="K140" s="48"/>
      <c r="L140" s="49"/>
      <c r="M140" s="50"/>
      <c r="N140" s="50"/>
      <c r="O140" s="50">
        <f>D140*F140</f>
        <v>0</v>
      </c>
      <c r="P140" s="50"/>
      <c r="Q140" s="51">
        <f t="shared" si="4"/>
        <v>0</v>
      </c>
    </row>
    <row r="141" spans="1:17">
      <c r="A141" s="35"/>
      <c r="B141" s="35"/>
      <c r="C141" s="150">
        <v>0</v>
      </c>
      <c r="D141" s="53">
        <f>C141/30</f>
        <v>0</v>
      </c>
      <c r="E141" s="43" t="s">
        <v>16</v>
      </c>
      <c r="F141" s="44">
        <f>'Salary Rate Calculator'!S88</f>
        <v>0</v>
      </c>
      <c r="G141" s="45" t="s">
        <v>17</v>
      </c>
      <c r="H141" s="47"/>
      <c r="I141" s="48">
        <f>D141*9</f>
        <v>0</v>
      </c>
      <c r="J141" s="48"/>
      <c r="K141" s="48"/>
      <c r="L141" s="49"/>
      <c r="M141" s="50"/>
      <c r="N141" s="50"/>
      <c r="O141" s="50"/>
      <c r="P141" s="50">
        <f>D141*F141</f>
        <v>0</v>
      </c>
      <c r="Q141" s="51">
        <f t="shared" si="4"/>
        <v>0</v>
      </c>
    </row>
    <row r="142" spans="1:17">
      <c r="A142" s="35"/>
      <c r="B142" s="35"/>
      <c r="C142" s="46"/>
      <c r="D142" s="151">
        <v>0</v>
      </c>
      <c r="E142" s="43" t="s">
        <v>18</v>
      </c>
      <c r="F142" s="44">
        <f>'Salary Rate Calculator'!U88</f>
        <v>0</v>
      </c>
      <c r="G142" s="45" t="s">
        <v>19</v>
      </c>
      <c r="H142" s="47"/>
      <c r="I142" s="48"/>
      <c r="J142" s="48">
        <f>D142</f>
        <v>0</v>
      </c>
      <c r="K142" s="48"/>
      <c r="L142" s="49"/>
      <c r="M142" s="50"/>
      <c r="N142" s="50"/>
      <c r="O142" s="50"/>
      <c r="P142" s="50">
        <f>D142*F142</f>
        <v>0</v>
      </c>
      <c r="Q142" s="51">
        <f t="shared" si="4"/>
        <v>0</v>
      </c>
    </row>
    <row r="143" spans="1:17">
      <c r="A143" s="52"/>
      <c r="B143" s="35"/>
      <c r="C143" s="46"/>
      <c r="D143" s="151">
        <v>0</v>
      </c>
      <c r="E143" s="43" t="s">
        <v>20</v>
      </c>
      <c r="F143" s="55">
        <f>'Salary Rate Calculator'!T88</f>
        <v>0</v>
      </c>
      <c r="G143" s="45" t="s">
        <v>21</v>
      </c>
      <c r="H143" s="47">
        <f>D143/173</f>
        <v>0</v>
      </c>
      <c r="I143" s="48"/>
      <c r="J143" s="48"/>
      <c r="K143" s="48"/>
      <c r="L143" s="49"/>
      <c r="M143" s="50"/>
      <c r="N143" s="50"/>
      <c r="O143" s="50"/>
      <c r="P143" s="50">
        <f>D143*F143</f>
        <v>0</v>
      </c>
      <c r="Q143" s="51">
        <f t="shared" si="4"/>
        <v>0</v>
      </c>
    </row>
    <row r="144" spans="1:17">
      <c r="A144" s="199" t="str">
        <f>'Salary Rate Calculator'!H91</f>
        <v>Faculty 10</v>
      </c>
      <c r="B144" s="35"/>
      <c r="C144" s="150">
        <v>0</v>
      </c>
      <c r="D144" s="53">
        <f>C144/45</f>
        <v>0</v>
      </c>
      <c r="E144" s="43" t="s">
        <v>16</v>
      </c>
      <c r="F144" s="44">
        <f>'Salary Rate Calculator'!C98</f>
        <v>0</v>
      </c>
      <c r="G144" s="45" t="s">
        <v>17</v>
      </c>
      <c r="H144" s="47"/>
      <c r="I144" s="48">
        <f>D144*9</f>
        <v>0</v>
      </c>
      <c r="J144" s="48"/>
      <c r="K144" s="48"/>
      <c r="L144" s="49">
        <f>F144*D144</f>
        <v>0</v>
      </c>
      <c r="M144" s="50"/>
      <c r="N144" s="50"/>
      <c r="O144" s="50"/>
      <c r="P144" s="50"/>
      <c r="Q144" s="51">
        <f t="shared" si="4"/>
        <v>0</v>
      </c>
    </row>
    <row r="145" spans="1:17">
      <c r="A145" s="52"/>
      <c r="B145" s="35"/>
      <c r="C145" s="46"/>
      <c r="D145" s="151">
        <v>0</v>
      </c>
      <c r="E145" s="43" t="s">
        <v>18</v>
      </c>
      <c r="F145" s="44">
        <f>'Salary Rate Calculator'!E98</f>
        <v>0</v>
      </c>
      <c r="G145" s="45" t="s">
        <v>19</v>
      </c>
      <c r="H145" s="47"/>
      <c r="I145" s="48"/>
      <c r="J145" s="48">
        <f>D145</f>
        <v>0</v>
      </c>
      <c r="K145" s="48"/>
      <c r="L145" s="49">
        <f>F145*D145</f>
        <v>0</v>
      </c>
      <c r="M145" s="50"/>
      <c r="N145" s="50"/>
      <c r="O145" s="50"/>
      <c r="P145" s="50"/>
      <c r="Q145" s="51">
        <f t="shared" si="4"/>
        <v>0</v>
      </c>
    </row>
    <row r="146" spans="1:17">
      <c r="A146" s="52"/>
      <c r="B146" s="35"/>
      <c r="C146" s="46"/>
      <c r="D146" s="151">
        <v>0</v>
      </c>
      <c r="E146" s="43" t="s">
        <v>20</v>
      </c>
      <c r="F146" s="55">
        <f>'Salary Rate Calculator'!D98</f>
        <v>0</v>
      </c>
      <c r="G146" s="45" t="s">
        <v>21</v>
      </c>
      <c r="H146" s="47">
        <f>D146/173</f>
        <v>0</v>
      </c>
      <c r="I146" s="48"/>
      <c r="J146" s="48"/>
      <c r="K146" s="48"/>
      <c r="L146" s="49">
        <f>D146*F146</f>
        <v>0</v>
      </c>
      <c r="M146" s="50"/>
      <c r="N146" s="50"/>
      <c r="O146" s="50"/>
      <c r="P146" s="50"/>
      <c r="Q146" s="51">
        <f t="shared" si="4"/>
        <v>0</v>
      </c>
    </row>
    <row r="147" spans="1:17">
      <c r="A147" s="35"/>
      <c r="B147" s="35"/>
      <c r="C147" s="150">
        <v>0</v>
      </c>
      <c r="D147" s="53">
        <f>C147/45</f>
        <v>0</v>
      </c>
      <c r="E147" s="43" t="s">
        <v>16</v>
      </c>
      <c r="F147" s="44">
        <f>'Salary Rate Calculator'!G98</f>
        <v>0</v>
      </c>
      <c r="G147" s="45" t="s">
        <v>17</v>
      </c>
      <c r="H147" s="47"/>
      <c r="I147" s="48">
        <f>D147*9</f>
        <v>0</v>
      </c>
      <c r="J147" s="48"/>
      <c r="K147" s="48"/>
      <c r="L147" s="49"/>
      <c r="M147" s="50">
        <f>D147*F147</f>
        <v>0</v>
      </c>
      <c r="N147" s="50"/>
      <c r="O147" s="50"/>
      <c r="P147" s="50"/>
      <c r="Q147" s="51">
        <f t="shared" si="4"/>
        <v>0</v>
      </c>
    </row>
    <row r="148" spans="1:17">
      <c r="A148" s="35"/>
      <c r="B148" s="35"/>
      <c r="C148" s="46"/>
      <c r="D148" s="151">
        <v>0</v>
      </c>
      <c r="E148" s="43" t="s">
        <v>18</v>
      </c>
      <c r="F148" s="44">
        <f>'Salary Rate Calculator'!I98</f>
        <v>0</v>
      </c>
      <c r="G148" s="45" t="s">
        <v>19</v>
      </c>
      <c r="H148" s="47"/>
      <c r="I148" s="48"/>
      <c r="J148" s="48">
        <f>D148</f>
        <v>0</v>
      </c>
      <c r="K148" s="48"/>
      <c r="L148" s="49"/>
      <c r="M148" s="50">
        <f>D148*F148</f>
        <v>0</v>
      </c>
      <c r="N148" s="50"/>
      <c r="O148" s="50"/>
      <c r="P148" s="50"/>
      <c r="Q148" s="51">
        <f t="shared" si="4"/>
        <v>0</v>
      </c>
    </row>
    <row r="149" spans="1:17">
      <c r="A149" s="52"/>
      <c r="B149" s="35"/>
      <c r="C149" s="46"/>
      <c r="D149" s="151">
        <v>0</v>
      </c>
      <c r="E149" s="43" t="s">
        <v>20</v>
      </c>
      <c r="F149" s="55">
        <f>'Salary Rate Calculator'!H98</f>
        <v>0</v>
      </c>
      <c r="G149" s="45" t="s">
        <v>21</v>
      </c>
      <c r="H149" s="47">
        <f>D149/173</f>
        <v>0</v>
      </c>
      <c r="I149" s="48"/>
      <c r="J149" s="48"/>
      <c r="K149" s="48"/>
      <c r="L149" s="49"/>
      <c r="M149" s="50">
        <f>D149*F149</f>
        <v>0</v>
      </c>
      <c r="N149" s="50"/>
      <c r="O149" s="50"/>
      <c r="P149" s="50"/>
      <c r="Q149" s="51">
        <f t="shared" si="4"/>
        <v>0</v>
      </c>
    </row>
    <row r="150" spans="1:17">
      <c r="A150" s="35"/>
      <c r="B150" s="35"/>
      <c r="C150" s="150">
        <v>0</v>
      </c>
      <c r="D150" s="53">
        <f>C150/45</f>
        <v>0</v>
      </c>
      <c r="E150" s="43" t="s">
        <v>16</v>
      </c>
      <c r="F150" s="44">
        <f>'Salary Rate Calculator'!K98</f>
        <v>0</v>
      </c>
      <c r="G150" s="45" t="s">
        <v>17</v>
      </c>
      <c r="H150" s="47"/>
      <c r="I150" s="48">
        <f>D150*9</f>
        <v>0</v>
      </c>
      <c r="J150" s="48"/>
      <c r="K150" s="48"/>
      <c r="L150" s="49"/>
      <c r="M150" s="50"/>
      <c r="N150" s="50">
        <f>D150*F150</f>
        <v>0</v>
      </c>
      <c r="O150" s="50"/>
      <c r="P150" s="50"/>
      <c r="Q150" s="51">
        <f t="shared" si="4"/>
        <v>0</v>
      </c>
    </row>
    <row r="151" spans="1:17">
      <c r="A151" s="35"/>
      <c r="B151" s="35"/>
      <c r="C151" s="46"/>
      <c r="D151" s="151">
        <v>0</v>
      </c>
      <c r="E151" s="43" t="s">
        <v>18</v>
      </c>
      <c r="F151" s="44">
        <f>'Salary Rate Calculator'!M98</f>
        <v>0</v>
      </c>
      <c r="G151" s="45" t="s">
        <v>19</v>
      </c>
      <c r="H151" s="47"/>
      <c r="I151" s="48"/>
      <c r="J151" s="48">
        <f>D151</f>
        <v>0</v>
      </c>
      <c r="K151" s="48"/>
      <c r="L151" s="49"/>
      <c r="M151" s="50"/>
      <c r="N151" s="50">
        <f>D151*F151</f>
        <v>0</v>
      </c>
      <c r="O151" s="50"/>
      <c r="P151" s="50"/>
      <c r="Q151" s="51">
        <f t="shared" si="4"/>
        <v>0</v>
      </c>
    </row>
    <row r="152" spans="1:17">
      <c r="A152" s="52"/>
      <c r="B152" s="35"/>
      <c r="C152" s="46"/>
      <c r="D152" s="151">
        <v>0</v>
      </c>
      <c r="E152" s="43" t="s">
        <v>20</v>
      </c>
      <c r="F152" s="55">
        <f>'Salary Rate Calculator'!L98</f>
        <v>0</v>
      </c>
      <c r="G152" s="45" t="s">
        <v>21</v>
      </c>
      <c r="H152" s="47">
        <f>D152/173</f>
        <v>0</v>
      </c>
      <c r="I152" s="48"/>
      <c r="J152" s="48"/>
      <c r="K152" s="48"/>
      <c r="L152" s="49"/>
      <c r="M152" s="50"/>
      <c r="N152" s="50">
        <f>D152*F152</f>
        <v>0</v>
      </c>
      <c r="O152" s="50"/>
      <c r="P152" s="50"/>
      <c r="Q152" s="51">
        <f t="shared" si="4"/>
        <v>0</v>
      </c>
    </row>
    <row r="153" spans="1:17">
      <c r="A153" s="35"/>
      <c r="B153" s="35"/>
      <c r="C153" s="150">
        <v>0</v>
      </c>
      <c r="D153" s="53">
        <f>C153/30</f>
        <v>0</v>
      </c>
      <c r="E153" s="43" t="s">
        <v>16</v>
      </c>
      <c r="F153" s="44">
        <f>'Salary Rate Calculator'!O98</f>
        <v>0</v>
      </c>
      <c r="G153" s="45" t="s">
        <v>17</v>
      </c>
      <c r="H153" s="47"/>
      <c r="I153" s="48">
        <f>D153*9</f>
        <v>0</v>
      </c>
      <c r="J153" s="48"/>
      <c r="K153" s="48"/>
      <c r="L153" s="49"/>
      <c r="M153" s="50"/>
      <c r="N153" s="50"/>
      <c r="O153" s="50">
        <f>D153*F153</f>
        <v>0</v>
      </c>
      <c r="P153" s="50"/>
      <c r="Q153" s="51">
        <f t="shared" si="4"/>
        <v>0</v>
      </c>
    </row>
    <row r="154" spans="1:17">
      <c r="A154" s="35"/>
      <c r="B154" s="35"/>
      <c r="C154" s="46"/>
      <c r="D154" s="151">
        <v>0</v>
      </c>
      <c r="E154" s="43" t="s">
        <v>18</v>
      </c>
      <c r="F154" s="44">
        <f>'Salary Rate Calculator'!Q98</f>
        <v>0</v>
      </c>
      <c r="G154" s="45" t="s">
        <v>19</v>
      </c>
      <c r="H154" s="47"/>
      <c r="I154" s="48"/>
      <c r="J154" s="48">
        <f>D154</f>
        <v>0</v>
      </c>
      <c r="K154" s="48"/>
      <c r="L154" s="49"/>
      <c r="M154" s="50"/>
      <c r="N154" s="50"/>
      <c r="O154" s="50">
        <f>D154*F154</f>
        <v>0</v>
      </c>
      <c r="P154" s="50"/>
      <c r="Q154" s="51">
        <f t="shared" si="4"/>
        <v>0</v>
      </c>
    </row>
    <row r="155" spans="1:17">
      <c r="A155" s="52"/>
      <c r="B155" s="35"/>
      <c r="C155" s="46"/>
      <c r="D155" s="151">
        <v>0</v>
      </c>
      <c r="E155" s="43" t="s">
        <v>20</v>
      </c>
      <c r="F155" s="55">
        <f>'Salary Rate Calculator'!P98</f>
        <v>0</v>
      </c>
      <c r="G155" s="45" t="s">
        <v>21</v>
      </c>
      <c r="H155" s="47">
        <f>D155/173</f>
        <v>0</v>
      </c>
      <c r="I155" s="48"/>
      <c r="J155" s="48"/>
      <c r="K155" s="48"/>
      <c r="L155" s="49"/>
      <c r="M155" s="50"/>
      <c r="N155" s="50"/>
      <c r="O155" s="50">
        <f>D155*F155</f>
        <v>0</v>
      </c>
      <c r="P155" s="50"/>
      <c r="Q155" s="51">
        <f t="shared" si="4"/>
        <v>0</v>
      </c>
    </row>
    <row r="156" spans="1:17">
      <c r="A156" s="35"/>
      <c r="B156" s="35"/>
      <c r="C156" s="150">
        <v>0</v>
      </c>
      <c r="D156" s="53">
        <f>C156/30</f>
        <v>0</v>
      </c>
      <c r="E156" s="43" t="s">
        <v>16</v>
      </c>
      <c r="F156" s="44">
        <f>'Salary Rate Calculator'!S98</f>
        <v>0</v>
      </c>
      <c r="G156" s="45" t="s">
        <v>17</v>
      </c>
      <c r="H156" s="47"/>
      <c r="I156" s="48">
        <f>D156*9</f>
        <v>0</v>
      </c>
      <c r="J156" s="48"/>
      <c r="K156" s="48"/>
      <c r="L156" s="49"/>
      <c r="M156" s="50"/>
      <c r="N156" s="50"/>
      <c r="O156" s="50"/>
      <c r="P156" s="50">
        <f>D156*F156</f>
        <v>0</v>
      </c>
      <c r="Q156" s="51">
        <f t="shared" si="4"/>
        <v>0</v>
      </c>
    </row>
    <row r="157" spans="1:17">
      <c r="A157" s="35"/>
      <c r="B157" s="35"/>
      <c r="C157" s="46"/>
      <c r="D157" s="151">
        <v>0</v>
      </c>
      <c r="E157" s="43" t="s">
        <v>18</v>
      </c>
      <c r="F157" s="44">
        <f>'Salary Rate Calculator'!U98</f>
        <v>0</v>
      </c>
      <c r="G157" s="45" t="s">
        <v>19</v>
      </c>
      <c r="H157" s="47"/>
      <c r="I157" s="48"/>
      <c r="J157" s="48">
        <f>D157</f>
        <v>0</v>
      </c>
      <c r="K157" s="48"/>
      <c r="L157" s="49"/>
      <c r="M157" s="50"/>
      <c r="N157" s="50"/>
      <c r="O157" s="50"/>
      <c r="P157" s="50">
        <f>D157*F157</f>
        <v>0</v>
      </c>
      <c r="Q157" s="51">
        <f t="shared" si="4"/>
        <v>0</v>
      </c>
    </row>
    <row r="158" spans="1:17">
      <c r="A158" s="52"/>
      <c r="B158" s="35"/>
      <c r="C158" s="46"/>
      <c r="D158" s="151">
        <v>0</v>
      </c>
      <c r="E158" s="43" t="s">
        <v>20</v>
      </c>
      <c r="F158" s="55">
        <f>'Salary Rate Calculator'!T98</f>
        <v>0</v>
      </c>
      <c r="G158" s="45" t="s">
        <v>21</v>
      </c>
      <c r="H158" s="47">
        <f>D158/173</f>
        <v>0</v>
      </c>
      <c r="I158" s="48"/>
      <c r="J158" s="48"/>
      <c r="K158" s="48"/>
      <c r="L158" s="49"/>
      <c r="M158" s="50"/>
      <c r="N158" s="50"/>
      <c r="O158" s="50"/>
      <c r="P158" s="50">
        <f>D158*F158</f>
        <v>0</v>
      </c>
      <c r="Q158" s="51">
        <f t="shared" si="4"/>
        <v>0</v>
      </c>
    </row>
    <row r="159" spans="1:17">
      <c r="A159" s="199" t="str">
        <f>'Salary Rate Calculator'!H101</f>
        <v>Faculty 11</v>
      </c>
      <c r="B159" s="35"/>
      <c r="C159" s="150">
        <v>0</v>
      </c>
      <c r="D159" s="53">
        <f>C159/45</f>
        <v>0</v>
      </c>
      <c r="E159" s="43" t="s">
        <v>16</v>
      </c>
      <c r="F159" s="44">
        <f>'Salary Rate Calculator'!C108</f>
        <v>0</v>
      </c>
      <c r="G159" s="45" t="s">
        <v>17</v>
      </c>
      <c r="H159" s="47"/>
      <c r="I159" s="48">
        <f>D159*9</f>
        <v>0</v>
      </c>
      <c r="J159" s="48"/>
      <c r="K159" s="48"/>
      <c r="L159" s="49">
        <f>F159*D159</f>
        <v>0</v>
      </c>
      <c r="M159" s="50"/>
      <c r="N159" s="50"/>
      <c r="O159" s="50"/>
      <c r="P159" s="50"/>
      <c r="Q159" s="51">
        <f t="shared" si="4"/>
        <v>0</v>
      </c>
    </row>
    <row r="160" spans="1:17">
      <c r="A160" s="52"/>
      <c r="B160" s="35"/>
      <c r="C160" s="46"/>
      <c r="D160" s="151">
        <v>0</v>
      </c>
      <c r="E160" s="43" t="s">
        <v>18</v>
      </c>
      <c r="F160" s="44">
        <f>'Salary Rate Calculator'!E108</f>
        <v>0</v>
      </c>
      <c r="G160" s="45" t="s">
        <v>19</v>
      </c>
      <c r="H160" s="47"/>
      <c r="I160" s="48"/>
      <c r="J160" s="48">
        <f>D160</f>
        <v>0</v>
      </c>
      <c r="K160" s="48"/>
      <c r="L160" s="49">
        <f>F160*D160</f>
        <v>0</v>
      </c>
      <c r="M160" s="50"/>
      <c r="N160" s="50"/>
      <c r="O160" s="50"/>
      <c r="P160" s="50"/>
      <c r="Q160" s="51">
        <f t="shared" si="4"/>
        <v>0</v>
      </c>
    </row>
    <row r="161" spans="1:17">
      <c r="A161" s="52"/>
      <c r="B161" s="35"/>
      <c r="C161" s="46"/>
      <c r="D161" s="151">
        <v>0</v>
      </c>
      <c r="E161" s="43" t="s">
        <v>20</v>
      </c>
      <c r="F161" s="55">
        <f>'Salary Rate Calculator'!D108</f>
        <v>0</v>
      </c>
      <c r="G161" s="45" t="s">
        <v>21</v>
      </c>
      <c r="H161" s="47">
        <f>D161/173</f>
        <v>0</v>
      </c>
      <c r="I161" s="48"/>
      <c r="J161" s="48"/>
      <c r="K161" s="48"/>
      <c r="L161" s="49">
        <f>D161*F161</f>
        <v>0</v>
      </c>
      <c r="M161" s="50"/>
      <c r="N161" s="50"/>
      <c r="O161" s="50"/>
      <c r="P161" s="50"/>
      <c r="Q161" s="51">
        <f t="shared" si="4"/>
        <v>0</v>
      </c>
    </row>
    <row r="162" spans="1:17">
      <c r="A162" s="35"/>
      <c r="B162" s="35"/>
      <c r="C162" s="150">
        <v>0</v>
      </c>
      <c r="D162" s="53">
        <f>C162/45</f>
        <v>0</v>
      </c>
      <c r="E162" s="43" t="s">
        <v>16</v>
      </c>
      <c r="F162" s="44">
        <f>'Salary Rate Calculator'!G108</f>
        <v>0</v>
      </c>
      <c r="G162" s="45" t="s">
        <v>17</v>
      </c>
      <c r="H162" s="47"/>
      <c r="I162" s="48">
        <f>D162*9</f>
        <v>0</v>
      </c>
      <c r="J162" s="48"/>
      <c r="K162" s="48"/>
      <c r="L162" s="49"/>
      <c r="M162" s="50">
        <f>D162*F162</f>
        <v>0</v>
      </c>
      <c r="N162" s="50"/>
      <c r="O162" s="50"/>
      <c r="P162" s="50"/>
      <c r="Q162" s="51">
        <f t="shared" si="4"/>
        <v>0</v>
      </c>
    </row>
    <row r="163" spans="1:17">
      <c r="A163" s="35"/>
      <c r="B163" s="35"/>
      <c r="C163" s="46"/>
      <c r="D163" s="151">
        <v>0</v>
      </c>
      <c r="E163" s="43" t="s">
        <v>18</v>
      </c>
      <c r="F163" s="44">
        <f>'Salary Rate Calculator'!I108</f>
        <v>0</v>
      </c>
      <c r="G163" s="45" t="s">
        <v>19</v>
      </c>
      <c r="H163" s="47"/>
      <c r="I163" s="48"/>
      <c r="J163" s="48">
        <f>D163</f>
        <v>0</v>
      </c>
      <c r="K163" s="48"/>
      <c r="L163" s="49"/>
      <c r="M163" s="50">
        <f>D163*F163</f>
        <v>0</v>
      </c>
      <c r="N163" s="50"/>
      <c r="O163" s="50"/>
      <c r="P163" s="50"/>
      <c r="Q163" s="51">
        <f t="shared" si="4"/>
        <v>0</v>
      </c>
    </row>
    <row r="164" spans="1:17">
      <c r="A164" s="52"/>
      <c r="B164" s="35"/>
      <c r="C164" s="46"/>
      <c r="D164" s="151">
        <v>0</v>
      </c>
      <c r="E164" s="43" t="s">
        <v>20</v>
      </c>
      <c r="F164" s="55">
        <f>'Salary Rate Calculator'!H108</f>
        <v>0</v>
      </c>
      <c r="G164" s="45" t="s">
        <v>21</v>
      </c>
      <c r="H164" s="47">
        <f>D164/173</f>
        <v>0</v>
      </c>
      <c r="I164" s="48"/>
      <c r="J164" s="48"/>
      <c r="K164" s="48"/>
      <c r="L164" s="49"/>
      <c r="M164" s="50">
        <f>D164*F164</f>
        <v>0</v>
      </c>
      <c r="N164" s="50"/>
      <c r="O164" s="50"/>
      <c r="P164" s="50"/>
      <c r="Q164" s="51">
        <f t="shared" si="4"/>
        <v>0</v>
      </c>
    </row>
    <row r="165" spans="1:17">
      <c r="A165" s="35"/>
      <c r="B165" s="35"/>
      <c r="C165" s="150">
        <v>0</v>
      </c>
      <c r="D165" s="53">
        <f>C165/45</f>
        <v>0</v>
      </c>
      <c r="E165" s="43" t="s">
        <v>16</v>
      </c>
      <c r="F165" s="44">
        <f>'Salary Rate Calculator'!K108</f>
        <v>0</v>
      </c>
      <c r="G165" s="45" t="s">
        <v>17</v>
      </c>
      <c r="H165" s="47"/>
      <c r="I165" s="48">
        <f>D165*9</f>
        <v>0</v>
      </c>
      <c r="J165" s="48"/>
      <c r="K165" s="48"/>
      <c r="L165" s="49"/>
      <c r="M165" s="50"/>
      <c r="N165" s="50">
        <f>D165*F165</f>
        <v>0</v>
      </c>
      <c r="O165" s="50"/>
      <c r="P165" s="50"/>
      <c r="Q165" s="51">
        <f t="shared" ref="Q165:Q188" si="5">SUM(L165:P165)</f>
        <v>0</v>
      </c>
    </row>
    <row r="166" spans="1:17">
      <c r="A166" s="35"/>
      <c r="B166" s="35"/>
      <c r="C166" s="46"/>
      <c r="D166" s="151">
        <v>0</v>
      </c>
      <c r="E166" s="43" t="s">
        <v>18</v>
      </c>
      <c r="F166" s="44">
        <f>'Salary Rate Calculator'!M108</f>
        <v>0</v>
      </c>
      <c r="G166" s="45" t="s">
        <v>19</v>
      </c>
      <c r="H166" s="47"/>
      <c r="I166" s="48"/>
      <c r="J166" s="48">
        <f>D166</f>
        <v>0</v>
      </c>
      <c r="K166" s="48"/>
      <c r="L166" s="49"/>
      <c r="M166" s="50"/>
      <c r="N166" s="50">
        <f>D166*F166</f>
        <v>0</v>
      </c>
      <c r="O166" s="50"/>
      <c r="P166" s="50"/>
      <c r="Q166" s="51">
        <f t="shared" si="5"/>
        <v>0</v>
      </c>
    </row>
    <row r="167" spans="1:17">
      <c r="A167" s="52"/>
      <c r="B167" s="35"/>
      <c r="C167" s="46"/>
      <c r="D167" s="151">
        <v>0</v>
      </c>
      <c r="E167" s="43" t="s">
        <v>20</v>
      </c>
      <c r="F167" s="55">
        <f>'Salary Rate Calculator'!L108</f>
        <v>0</v>
      </c>
      <c r="G167" s="45" t="s">
        <v>21</v>
      </c>
      <c r="H167" s="47">
        <f>D167/173</f>
        <v>0</v>
      </c>
      <c r="I167" s="48"/>
      <c r="J167" s="48"/>
      <c r="K167" s="48"/>
      <c r="L167" s="49"/>
      <c r="M167" s="50"/>
      <c r="N167" s="50">
        <f>D167*F167</f>
        <v>0</v>
      </c>
      <c r="O167" s="50"/>
      <c r="P167" s="50"/>
      <c r="Q167" s="51">
        <f t="shared" si="5"/>
        <v>0</v>
      </c>
    </row>
    <row r="168" spans="1:17">
      <c r="A168" s="35"/>
      <c r="B168" s="35"/>
      <c r="C168" s="150">
        <v>0</v>
      </c>
      <c r="D168" s="53">
        <f>C168/30</f>
        <v>0</v>
      </c>
      <c r="E168" s="43" t="s">
        <v>16</v>
      </c>
      <c r="F168" s="44">
        <f>'Salary Rate Calculator'!O108</f>
        <v>0</v>
      </c>
      <c r="G168" s="45" t="s">
        <v>17</v>
      </c>
      <c r="H168" s="47"/>
      <c r="I168" s="48">
        <f>D168*9</f>
        <v>0</v>
      </c>
      <c r="J168" s="48"/>
      <c r="K168" s="48"/>
      <c r="L168" s="49"/>
      <c r="M168" s="50"/>
      <c r="N168" s="50"/>
      <c r="O168" s="50">
        <f>D168*F168</f>
        <v>0</v>
      </c>
      <c r="P168" s="50"/>
      <c r="Q168" s="51">
        <f t="shared" si="5"/>
        <v>0</v>
      </c>
    </row>
    <row r="169" spans="1:17">
      <c r="A169" s="35"/>
      <c r="B169" s="35"/>
      <c r="C169" s="46"/>
      <c r="D169" s="151">
        <v>0</v>
      </c>
      <c r="E169" s="43" t="s">
        <v>18</v>
      </c>
      <c r="F169" s="44">
        <f>'Salary Rate Calculator'!Q108</f>
        <v>0</v>
      </c>
      <c r="G169" s="45" t="s">
        <v>19</v>
      </c>
      <c r="H169" s="47"/>
      <c r="I169" s="48"/>
      <c r="J169" s="48">
        <f>D169</f>
        <v>0</v>
      </c>
      <c r="K169" s="48"/>
      <c r="L169" s="49"/>
      <c r="M169" s="50"/>
      <c r="N169" s="50"/>
      <c r="O169" s="50">
        <f>D169*F169</f>
        <v>0</v>
      </c>
      <c r="P169" s="50"/>
      <c r="Q169" s="51">
        <f t="shared" si="5"/>
        <v>0</v>
      </c>
    </row>
    <row r="170" spans="1:17">
      <c r="A170" s="52"/>
      <c r="B170" s="35"/>
      <c r="C170" s="46"/>
      <c r="D170" s="151">
        <v>0</v>
      </c>
      <c r="E170" s="43" t="s">
        <v>20</v>
      </c>
      <c r="F170" s="55">
        <f>'Salary Rate Calculator'!P108</f>
        <v>0</v>
      </c>
      <c r="G170" s="45" t="s">
        <v>21</v>
      </c>
      <c r="H170" s="47">
        <f>D170/173</f>
        <v>0</v>
      </c>
      <c r="I170" s="48"/>
      <c r="J170" s="48"/>
      <c r="K170" s="48"/>
      <c r="L170" s="49"/>
      <c r="M170" s="50"/>
      <c r="N170" s="50"/>
      <c r="O170" s="50">
        <f>D170*F170</f>
        <v>0</v>
      </c>
      <c r="P170" s="50"/>
      <c r="Q170" s="51">
        <f t="shared" si="5"/>
        <v>0</v>
      </c>
    </row>
    <row r="171" spans="1:17">
      <c r="A171" s="35"/>
      <c r="B171" s="35"/>
      <c r="C171" s="150">
        <v>0</v>
      </c>
      <c r="D171" s="53">
        <f>C171/30</f>
        <v>0</v>
      </c>
      <c r="E171" s="43" t="s">
        <v>16</v>
      </c>
      <c r="F171" s="44">
        <f>'Salary Rate Calculator'!S108</f>
        <v>0</v>
      </c>
      <c r="G171" s="45" t="s">
        <v>17</v>
      </c>
      <c r="H171" s="47"/>
      <c r="I171" s="48">
        <f>D171*9</f>
        <v>0</v>
      </c>
      <c r="J171" s="48"/>
      <c r="K171" s="48"/>
      <c r="L171" s="49"/>
      <c r="M171" s="50"/>
      <c r="N171" s="50"/>
      <c r="O171" s="50"/>
      <c r="P171" s="50">
        <f>D171*F171</f>
        <v>0</v>
      </c>
      <c r="Q171" s="51">
        <f t="shared" si="5"/>
        <v>0</v>
      </c>
    </row>
    <row r="172" spans="1:17">
      <c r="A172" s="35"/>
      <c r="B172" s="35"/>
      <c r="C172" s="46"/>
      <c r="D172" s="151">
        <v>0</v>
      </c>
      <c r="E172" s="43" t="s">
        <v>18</v>
      </c>
      <c r="F172" s="44">
        <f>'Salary Rate Calculator'!U108</f>
        <v>0</v>
      </c>
      <c r="G172" s="45" t="s">
        <v>19</v>
      </c>
      <c r="H172" s="47"/>
      <c r="I172" s="48"/>
      <c r="J172" s="48">
        <f>D172</f>
        <v>0</v>
      </c>
      <c r="K172" s="48"/>
      <c r="L172" s="49"/>
      <c r="M172" s="50"/>
      <c r="N172" s="50"/>
      <c r="O172" s="50"/>
      <c r="P172" s="50">
        <f>D172*F172</f>
        <v>0</v>
      </c>
      <c r="Q172" s="51">
        <f t="shared" si="5"/>
        <v>0</v>
      </c>
    </row>
    <row r="173" spans="1:17">
      <c r="A173" s="52"/>
      <c r="B173" s="35"/>
      <c r="C173" s="46"/>
      <c r="D173" s="151">
        <v>0</v>
      </c>
      <c r="E173" s="43" t="s">
        <v>20</v>
      </c>
      <c r="F173" s="55">
        <f>'Salary Rate Calculator'!T108</f>
        <v>0</v>
      </c>
      <c r="G173" s="45" t="s">
        <v>21</v>
      </c>
      <c r="H173" s="47">
        <f>D173/173</f>
        <v>0</v>
      </c>
      <c r="I173" s="48"/>
      <c r="J173" s="48"/>
      <c r="K173" s="48"/>
      <c r="L173" s="49"/>
      <c r="M173" s="50"/>
      <c r="N173" s="50"/>
      <c r="O173" s="50"/>
      <c r="P173" s="50">
        <f>D173*F173</f>
        <v>0</v>
      </c>
      <c r="Q173" s="51">
        <f t="shared" si="5"/>
        <v>0</v>
      </c>
    </row>
    <row r="174" spans="1:17">
      <c r="A174" s="199" t="str">
        <f>'Salary Rate Calculator'!H111</f>
        <v>Faculty 12</v>
      </c>
      <c r="B174" s="35"/>
      <c r="C174" s="150">
        <v>0</v>
      </c>
      <c r="D174" s="53">
        <f>C174/45</f>
        <v>0</v>
      </c>
      <c r="E174" s="43" t="s">
        <v>16</v>
      </c>
      <c r="F174" s="44">
        <f>'Salary Rate Calculator'!C118</f>
        <v>0</v>
      </c>
      <c r="G174" s="45" t="s">
        <v>17</v>
      </c>
      <c r="H174" s="47"/>
      <c r="I174" s="48">
        <f>D174*9</f>
        <v>0</v>
      </c>
      <c r="J174" s="48"/>
      <c r="K174" s="48"/>
      <c r="L174" s="49">
        <f>F174*D174</f>
        <v>0</v>
      </c>
      <c r="M174" s="50"/>
      <c r="N174" s="50"/>
      <c r="O174" s="50"/>
      <c r="P174" s="50"/>
      <c r="Q174" s="51">
        <f t="shared" si="5"/>
        <v>0</v>
      </c>
    </row>
    <row r="175" spans="1:17">
      <c r="A175" s="52"/>
      <c r="B175" s="35"/>
      <c r="C175" s="46"/>
      <c r="D175" s="151">
        <v>0</v>
      </c>
      <c r="E175" s="43" t="s">
        <v>18</v>
      </c>
      <c r="F175" s="44">
        <f>'Salary Rate Calculator'!E118</f>
        <v>0</v>
      </c>
      <c r="G175" s="45" t="s">
        <v>19</v>
      </c>
      <c r="H175" s="47"/>
      <c r="I175" s="48"/>
      <c r="J175" s="48">
        <f>D175</f>
        <v>0</v>
      </c>
      <c r="K175" s="48"/>
      <c r="L175" s="49">
        <f>F175*D175</f>
        <v>0</v>
      </c>
      <c r="M175" s="50"/>
      <c r="N175" s="50"/>
      <c r="O175" s="50"/>
      <c r="P175" s="50"/>
      <c r="Q175" s="51">
        <f t="shared" si="5"/>
        <v>0</v>
      </c>
    </row>
    <row r="176" spans="1:17">
      <c r="A176" s="52"/>
      <c r="B176" s="35"/>
      <c r="C176" s="46"/>
      <c r="D176" s="151">
        <v>0</v>
      </c>
      <c r="E176" s="43" t="s">
        <v>20</v>
      </c>
      <c r="F176" s="55">
        <f>'Salary Rate Calculator'!D118</f>
        <v>0</v>
      </c>
      <c r="G176" s="45" t="s">
        <v>21</v>
      </c>
      <c r="H176" s="47">
        <f>D176/173</f>
        <v>0</v>
      </c>
      <c r="I176" s="48"/>
      <c r="J176" s="48"/>
      <c r="K176" s="48"/>
      <c r="L176" s="49">
        <f>D176*F176</f>
        <v>0</v>
      </c>
      <c r="M176" s="50"/>
      <c r="N176" s="50"/>
      <c r="O176" s="50"/>
      <c r="P176" s="50"/>
      <c r="Q176" s="51">
        <f t="shared" si="5"/>
        <v>0</v>
      </c>
    </row>
    <row r="177" spans="1:17">
      <c r="A177" s="35"/>
      <c r="B177" s="35"/>
      <c r="C177" s="150">
        <v>0</v>
      </c>
      <c r="D177" s="53">
        <f>C177/45</f>
        <v>0</v>
      </c>
      <c r="E177" s="43" t="s">
        <v>16</v>
      </c>
      <c r="F177" s="44">
        <f>'Salary Rate Calculator'!G118</f>
        <v>0</v>
      </c>
      <c r="G177" s="45" t="s">
        <v>17</v>
      </c>
      <c r="H177" s="47"/>
      <c r="I177" s="48">
        <f>D177*9</f>
        <v>0</v>
      </c>
      <c r="J177" s="48"/>
      <c r="K177" s="48"/>
      <c r="L177" s="49"/>
      <c r="M177" s="50">
        <f>D177*F177</f>
        <v>0</v>
      </c>
      <c r="N177" s="50"/>
      <c r="O177" s="50"/>
      <c r="P177" s="50"/>
      <c r="Q177" s="51">
        <f t="shared" si="5"/>
        <v>0</v>
      </c>
    </row>
    <row r="178" spans="1:17">
      <c r="A178" s="35"/>
      <c r="B178" s="35"/>
      <c r="C178" s="46"/>
      <c r="D178" s="151">
        <v>0</v>
      </c>
      <c r="E178" s="43" t="s">
        <v>18</v>
      </c>
      <c r="F178" s="44">
        <f>'Salary Rate Calculator'!I118</f>
        <v>0</v>
      </c>
      <c r="G178" s="45" t="s">
        <v>19</v>
      </c>
      <c r="H178" s="47"/>
      <c r="I178" s="48"/>
      <c r="J178" s="48">
        <f>D178</f>
        <v>0</v>
      </c>
      <c r="K178" s="48"/>
      <c r="L178" s="49"/>
      <c r="M178" s="50">
        <f>D178*F178</f>
        <v>0</v>
      </c>
      <c r="N178" s="50"/>
      <c r="O178" s="50"/>
      <c r="P178" s="50"/>
      <c r="Q178" s="51">
        <f t="shared" si="5"/>
        <v>0</v>
      </c>
    </row>
    <row r="179" spans="1:17">
      <c r="A179" s="52"/>
      <c r="B179" s="35"/>
      <c r="C179" s="46"/>
      <c r="D179" s="151">
        <v>0</v>
      </c>
      <c r="E179" s="43" t="s">
        <v>20</v>
      </c>
      <c r="F179" s="55">
        <f>'Salary Rate Calculator'!H118</f>
        <v>0</v>
      </c>
      <c r="G179" s="45" t="s">
        <v>21</v>
      </c>
      <c r="H179" s="47">
        <f>D179/173</f>
        <v>0</v>
      </c>
      <c r="I179" s="48"/>
      <c r="J179" s="48"/>
      <c r="K179" s="48"/>
      <c r="L179" s="49"/>
      <c r="M179" s="50">
        <f>D179*F179</f>
        <v>0</v>
      </c>
      <c r="N179" s="50"/>
      <c r="O179" s="50"/>
      <c r="P179" s="50"/>
      <c r="Q179" s="51">
        <f t="shared" si="5"/>
        <v>0</v>
      </c>
    </row>
    <row r="180" spans="1:17">
      <c r="A180" s="35"/>
      <c r="B180" s="35"/>
      <c r="C180" s="150">
        <v>0</v>
      </c>
      <c r="D180" s="53">
        <f>C180/45</f>
        <v>0</v>
      </c>
      <c r="E180" s="43" t="s">
        <v>16</v>
      </c>
      <c r="F180" s="44">
        <f>'Salary Rate Calculator'!K118</f>
        <v>0</v>
      </c>
      <c r="G180" s="45" t="s">
        <v>17</v>
      </c>
      <c r="H180" s="47"/>
      <c r="I180" s="48">
        <f>D180*9</f>
        <v>0</v>
      </c>
      <c r="J180" s="48"/>
      <c r="K180" s="48"/>
      <c r="L180" s="49"/>
      <c r="M180" s="50"/>
      <c r="N180" s="50">
        <f>D180*F180</f>
        <v>0</v>
      </c>
      <c r="O180" s="50"/>
      <c r="P180" s="50"/>
      <c r="Q180" s="51">
        <f t="shared" si="5"/>
        <v>0</v>
      </c>
    </row>
    <row r="181" spans="1:17">
      <c r="A181" s="35"/>
      <c r="B181" s="35"/>
      <c r="C181" s="46"/>
      <c r="D181" s="151">
        <v>0</v>
      </c>
      <c r="E181" s="43" t="s">
        <v>18</v>
      </c>
      <c r="F181" s="44">
        <f>'Salary Rate Calculator'!M118</f>
        <v>0</v>
      </c>
      <c r="G181" s="45" t="s">
        <v>19</v>
      </c>
      <c r="H181" s="47"/>
      <c r="I181" s="48"/>
      <c r="J181" s="48">
        <f>D181</f>
        <v>0</v>
      </c>
      <c r="K181" s="48"/>
      <c r="L181" s="49"/>
      <c r="M181" s="50"/>
      <c r="N181" s="50">
        <f>D181*F181</f>
        <v>0</v>
      </c>
      <c r="O181" s="50"/>
      <c r="P181" s="50"/>
      <c r="Q181" s="51">
        <f t="shared" si="5"/>
        <v>0</v>
      </c>
    </row>
    <row r="182" spans="1:17">
      <c r="A182" s="52"/>
      <c r="B182" s="35"/>
      <c r="C182" s="46"/>
      <c r="D182" s="151">
        <v>0</v>
      </c>
      <c r="E182" s="43" t="s">
        <v>20</v>
      </c>
      <c r="F182" s="55">
        <f>'Salary Rate Calculator'!L118</f>
        <v>0</v>
      </c>
      <c r="G182" s="45" t="s">
        <v>21</v>
      </c>
      <c r="H182" s="47">
        <f>D182/173</f>
        <v>0</v>
      </c>
      <c r="I182" s="48"/>
      <c r="J182" s="48"/>
      <c r="K182" s="48"/>
      <c r="L182" s="49"/>
      <c r="M182" s="50"/>
      <c r="N182" s="50">
        <f>D182*F182</f>
        <v>0</v>
      </c>
      <c r="O182" s="50"/>
      <c r="P182" s="50"/>
      <c r="Q182" s="51">
        <f t="shared" si="5"/>
        <v>0</v>
      </c>
    </row>
    <row r="183" spans="1:17">
      <c r="A183" s="35"/>
      <c r="B183" s="35"/>
      <c r="C183" s="150">
        <v>0</v>
      </c>
      <c r="D183" s="53">
        <f>C183/30</f>
        <v>0</v>
      </c>
      <c r="E183" s="43" t="s">
        <v>16</v>
      </c>
      <c r="F183" s="44">
        <f>'Salary Rate Calculator'!O118</f>
        <v>0</v>
      </c>
      <c r="G183" s="45" t="s">
        <v>17</v>
      </c>
      <c r="H183" s="47"/>
      <c r="I183" s="48">
        <f>D183*9</f>
        <v>0</v>
      </c>
      <c r="J183" s="48"/>
      <c r="K183" s="48"/>
      <c r="L183" s="49"/>
      <c r="M183" s="50"/>
      <c r="N183" s="50"/>
      <c r="O183" s="50">
        <f>D183*F183</f>
        <v>0</v>
      </c>
      <c r="P183" s="50"/>
      <c r="Q183" s="51">
        <f t="shared" si="5"/>
        <v>0</v>
      </c>
    </row>
    <row r="184" spans="1:17">
      <c r="A184" s="35"/>
      <c r="B184" s="35"/>
      <c r="C184" s="46"/>
      <c r="D184" s="151">
        <v>0</v>
      </c>
      <c r="E184" s="43" t="s">
        <v>18</v>
      </c>
      <c r="F184" s="44">
        <f>'Salary Rate Calculator'!Q118</f>
        <v>0</v>
      </c>
      <c r="G184" s="45" t="s">
        <v>19</v>
      </c>
      <c r="H184" s="47"/>
      <c r="I184" s="48"/>
      <c r="J184" s="48">
        <f>D184</f>
        <v>0</v>
      </c>
      <c r="K184" s="48"/>
      <c r="L184" s="49"/>
      <c r="M184" s="50"/>
      <c r="N184" s="50"/>
      <c r="O184" s="50">
        <f>D184*F184</f>
        <v>0</v>
      </c>
      <c r="P184" s="50"/>
      <c r="Q184" s="51">
        <f t="shared" si="5"/>
        <v>0</v>
      </c>
    </row>
    <row r="185" spans="1:17">
      <c r="A185" s="52"/>
      <c r="B185" s="35"/>
      <c r="C185" s="46"/>
      <c r="D185" s="151">
        <v>0</v>
      </c>
      <c r="E185" s="43" t="s">
        <v>20</v>
      </c>
      <c r="F185" s="55">
        <f>'Salary Rate Calculator'!P118</f>
        <v>0</v>
      </c>
      <c r="G185" s="45" t="s">
        <v>21</v>
      </c>
      <c r="H185" s="47">
        <f>D185/173</f>
        <v>0</v>
      </c>
      <c r="I185" s="48"/>
      <c r="J185" s="48"/>
      <c r="K185" s="48"/>
      <c r="L185" s="49"/>
      <c r="M185" s="50"/>
      <c r="N185" s="50"/>
      <c r="O185" s="50">
        <f>D185*F185</f>
        <v>0</v>
      </c>
      <c r="P185" s="50"/>
      <c r="Q185" s="51">
        <f t="shared" si="5"/>
        <v>0</v>
      </c>
    </row>
    <row r="186" spans="1:17">
      <c r="A186" s="35"/>
      <c r="B186" s="35"/>
      <c r="C186" s="150">
        <v>0</v>
      </c>
      <c r="D186" s="53">
        <f>C186/30</f>
        <v>0</v>
      </c>
      <c r="E186" s="43" t="s">
        <v>16</v>
      </c>
      <c r="F186" s="44">
        <f>'Salary Rate Calculator'!S118</f>
        <v>0</v>
      </c>
      <c r="G186" s="45" t="s">
        <v>17</v>
      </c>
      <c r="H186" s="47"/>
      <c r="I186" s="48">
        <f>D186*9</f>
        <v>0</v>
      </c>
      <c r="J186" s="48"/>
      <c r="K186" s="48"/>
      <c r="L186" s="49"/>
      <c r="M186" s="50"/>
      <c r="N186" s="50"/>
      <c r="O186" s="50"/>
      <c r="P186" s="50">
        <f>D186*F186</f>
        <v>0</v>
      </c>
      <c r="Q186" s="51">
        <f t="shared" si="5"/>
        <v>0</v>
      </c>
    </row>
    <row r="187" spans="1:17">
      <c r="A187" s="35"/>
      <c r="B187" s="35"/>
      <c r="C187" s="46"/>
      <c r="D187" s="151">
        <v>0</v>
      </c>
      <c r="E187" s="43" t="s">
        <v>18</v>
      </c>
      <c r="F187" s="44">
        <f>'Salary Rate Calculator'!U118</f>
        <v>0</v>
      </c>
      <c r="G187" s="45" t="s">
        <v>19</v>
      </c>
      <c r="H187" s="47"/>
      <c r="I187" s="48"/>
      <c r="J187" s="48">
        <f>D187</f>
        <v>0</v>
      </c>
      <c r="K187" s="48"/>
      <c r="L187" s="49"/>
      <c r="M187" s="50"/>
      <c r="N187" s="50"/>
      <c r="O187" s="50"/>
      <c r="P187" s="50">
        <f>D187*F187</f>
        <v>0</v>
      </c>
      <c r="Q187" s="51">
        <f t="shared" si="5"/>
        <v>0</v>
      </c>
    </row>
    <row r="188" spans="1:17">
      <c r="A188" s="52"/>
      <c r="B188" s="35"/>
      <c r="C188" s="46"/>
      <c r="D188" s="151">
        <v>0</v>
      </c>
      <c r="E188" s="43" t="s">
        <v>20</v>
      </c>
      <c r="F188" s="55">
        <f>'Salary Rate Calculator'!T118</f>
        <v>0</v>
      </c>
      <c r="G188" s="45" t="s">
        <v>21</v>
      </c>
      <c r="H188" s="47">
        <f t="shared" ref="H188" si="6">D188/173</f>
        <v>0</v>
      </c>
      <c r="I188" s="48"/>
      <c r="J188" s="48"/>
      <c r="K188" s="48"/>
      <c r="L188" s="49"/>
      <c r="M188" s="50"/>
      <c r="N188" s="50"/>
      <c r="O188" s="50"/>
      <c r="P188" s="50">
        <f>D188*F188</f>
        <v>0</v>
      </c>
      <c r="Q188" s="51">
        <f t="shared" si="5"/>
        <v>0</v>
      </c>
    </row>
    <row r="189" spans="1:17">
      <c r="A189" s="149" t="str">
        <f>'Salary Rate Calculator'!H121</f>
        <v>Faculty 13</v>
      </c>
      <c r="B189" s="35"/>
      <c r="C189" s="150">
        <v>0</v>
      </c>
      <c r="D189" s="53">
        <f>C189/45</f>
        <v>0</v>
      </c>
      <c r="E189" s="43" t="s">
        <v>16</v>
      </c>
      <c r="F189" s="44">
        <f>'Salary Rate Calculator'!C128</f>
        <v>0</v>
      </c>
      <c r="G189" s="45" t="s">
        <v>17</v>
      </c>
      <c r="H189" s="47"/>
      <c r="I189" s="48">
        <f>D189*9</f>
        <v>0</v>
      </c>
      <c r="J189" s="48"/>
      <c r="K189" s="48"/>
      <c r="L189" s="49">
        <f>F189*D189</f>
        <v>0</v>
      </c>
      <c r="M189" s="50"/>
      <c r="N189" s="50"/>
      <c r="O189" s="50"/>
      <c r="P189" s="50"/>
      <c r="Q189" s="51">
        <f>SUM(L189:P189)</f>
        <v>0</v>
      </c>
    </row>
    <row r="190" spans="1:17">
      <c r="A190" s="52"/>
      <c r="B190" s="35"/>
      <c r="C190" s="46"/>
      <c r="D190" s="151">
        <v>0</v>
      </c>
      <c r="E190" s="43" t="s">
        <v>18</v>
      </c>
      <c r="F190" s="44">
        <f>'Salary Rate Calculator'!E128</f>
        <v>0</v>
      </c>
      <c r="G190" s="45" t="s">
        <v>19</v>
      </c>
      <c r="H190" s="47"/>
      <c r="I190" s="48"/>
      <c r="J190" s="48">
        <f>D190</f>
        <v>0</v>
      </c>
      <c r="K190" s="48"/>
      <c r="L190" s="49">
        <f>F190*D190</f>
        <v>0</v>
      </c>
      <c r="M190" s="50"/>
      <c r="N190" s="50"/>
      <c r="O190" s="50"/>
      <c r="P190" s="50"/>
      <c r="Q190" s="51">
        <f>SUM(L190:P190)</f>
        <v>0</v>
      </c>
    </row>
    <row r="191" spans="1:17">
      <c r="A191" s="52"/>
      <c r="B191" s="35"/>
      <c r="C191" s="46"/>
      <c r="D191" s="151">
        <v>0</v>
      </c>
      <c r="E191" s="43" t="s">
        <v>20</v>
      </c>
      <c r="F191" s="55">
        <f>'Salary Rate Calculator'!D128</f>
        <v>0</v>
      </c>
      <c r="G191" s="45" t="s">
        <v>21</v>
      </c>
      <c r="H191" s="47">
        <f>D191/173</f>
        <v>0</v>
      </c>
      <c r="I191" s="48"/>
      <c r="J191" s="48"/>
      <c r="K191" s="48"/>
      <c r="L191" s="49">
        <f>D191*F191</f>
        <v>0</v>
      </c>
      <c r="M191" s="50"/>
      <c r="N191" s="50"/>
      <c r="O191" s="50"/>
      <c r="P191" s="50"/>
      <c r="Q191" s="51">
        <f t="shared" ref="Q191:Q254" si="7">SUM(L191:P191)</f>
        <v>0</v>
      </c>
    </row>
    <row r="192" spans="1:17">
      <c r="A192" s="35"/>
      <c r="B192" s="35"/>
      <c r="C192" s="150">
        <v>0</v>
      </c>
      <c r="D192" s="53">
        <f>C192/45</f>
        <v>0</v>
      </c>
      <c r="E192" s="43" t="s">
        <v>16</v>
      </c>
      <c r="F192" s="44">
        <f>'Salary Rate Calculator'!G128</f>
        <v>0</v>
      </c>
      <c r="G192" s="45" t="s">
        <v>17</v>
      </c>
      <c r="H192" s="47"/>
      <c r="I192" s="48">
        <f>D192*9</f>
        <v>0</v>
      </c>
      <c r="J192" s="48"/>
      <c r="K192" s="48"/>
      <c r="L192" s="49"/>
      <c r="M192" s="50">
        <f>D192*F192</f>
        <v>0</v>
      </c>
      <c r="N192" s="50"/>
      <c r="O192" s="50"/>
      <c r="P192" s="50"/>
      <c r="Q192" s="51">
        <f t="shared" si="7"/>
        <v>0</v>
      </c>
    </row>
    <row r="193" spans="1:17">
      <c r="A193" s="35"/>
      <c r="B193" s="35"/>
      <c r="C193" s="46"/>
      <c r="D193" s="151">
        <v>0</v>
      </c>
      <c r="E193" s="43" t="s">
        <v>18</v>
      </c>
      <c r="F193" s="44">
        <f>'Salary Rate Calculator'!I128</f>
        <v>0</v>
      </c>
      <c r="G193" s="45" t="s">
        <v>19</v>
      </c>
      <c r="H193" s="47"/>
      <c r="I193" s="48"/>
      <c r="J193" s="48">
        <f>D193</f>
        <v>0</v>
      </c>
      <c r="K193" s="48"/>
      <c r="L193" s="49"/>
      <c r="M193" s="50">
        <f>D193*F193</f>
        <v>0</v>
      </c>
      <c r="N193" s="50"/>
      <c r="O193" s="50"/>
      <c r="P193" s="50"/>
      <c r="Q193" s="51">
        <f t="shared" si="7"/>
        <v>0</v>
      </c>
    </row>
    <row r="194" spans="1:17">
      <c r="A194" s="52"/>
      <c r="B194" s="35"/>
      <c r="C194" s="46"/>
      <c r="D194" s="151">
        <v>0</v>
      </c>
      <c r="E194" s="43" t="s">
        <v>20</v>
      </c>
      <c r="F194" s="55">
        <f>'Salary Rate Calculator'!H128</f>
        <v>0</v>
      </c>
      <c r="G194" s="45" t="s">
        <v>21</v>
      </c>
      <c r="H194" s="47">
        <f>D194/173</f>
        <v>0</v>
      </c>
      <c r="I194" s="48"/>
      <c r="J194" s="48"/>
      <c r="K194" s="48"/>
      <c r="L194" s="49"/>
      <c r="M194" s="50">
        <f>D194*F194</f>
        <v>0</v>
      </c>
      <c r="N194" s="50"/>
      <c r="O194" s="50"/>
      <c r="P194" s="50"/>
      <c r="Q194" s="51">
        <f t="shared" si="7"/>
        <v>0</v>
      </c>
    </row>
    <row r="195" spans="1:17">
      <c r="A195" s="35"/>
      <c r="B195" s="35"/>
      <c r="C195" s="150">
        <v>0</v>
      </c>
      <c r="D195" s="53">
        <f>C195/45</f>
        <v>0</v>
      </c>
      <c r="E195" s="43" t="s">
        <v>16</v>
      </c>
      <c r="F195" s="44">
        <f>'Salary Rate Calculator'!K128</f>
        <v>0</v>
      </c>
      <c r="G195" s="45" t="s">
        <v>17</v>
      </c>
      <c r="H195" s="47"/>
      <c r="I195" s="48">
        <f>D195*9</f>
        <v>0</v>
      </c>
      <c r="J195" s="48"/>
      <c r="K195" s="48"/>
      <c r="L195" s="49"/>
      <c r="M195" s="50"/>
      <c r="N195" s="50">
        <f>D195*F195</f>
        <v>0</v>
      </c>
      <c r="O195" s="50"/>
      <c r="P195" s="50"/>
      <c r="Q195" s="51">
        <f t="shared" si="7"/>
        <v>0</v>
      </c>
    </row>
    <row r="196" spans="1:17">
      <c r="A196" s="35"/>
      <c r="B196" s="35"/>
      <c r="C196" s="46"/>
      <c r="D196" s="151">
        <v>0</v>
      </c>
      <c r="E196" s="43" t="s">
        <v>18</v>
      </c>
      <c r="F196" s="44">
        <f>'Salary Rate Calculator'!M128</f>
        <v>0</v>
      </c>
      <c r="G196" s="45" t="s">
        <v>19</v>
      </c>
      <c r="H196" s="47"/>
      <c r="I196" s="48"/>
      <c r="J196" s="48">
        <f>D196</f>
        <v>0</v>
      </c>
      <c r="K196" s="48"/>
      <c r="L196" s="49"/>
      <c r="M196" s="50"/>
      <c r="N196" s="50">
        <f>D196*F196</f>
        <v>0</v>
      </c>
      <c r="O196" s="50"/>
      <c r="P196" s="50"/>
      <c r="Q196" s="51">
        <f t="shared" si="7"/>
        <v>0</v>
      </c>
    </row>
    <row r="197" spans="1:17">
      <c r="A197" s="52"/>
      <c r="B197" s="35"/>
      <c r="C197" s="46"/>
      <c r="D197" s="151">
        <v>0</v>
      </c>
      <c r="E197" s="43" t="s">
        <v>20</v>
      </c>
      <c r="F197" s="55">
        <f>'Salary Rate Calculator'!L128</f>
        <v>0</v>
      </c>
      <c r="G197" s="45" t="s">
        <v>21</v>
      </c>
      <c r="H197" s="47">
        <f>D197/173</f>
        <v>0</v>
      </c>
      <c r="I197" s="48"/>
      <c r="J197" s="48"/>
      <c r="K197" s="48"/>
      <c r="L197" s="49"/>
      <c r="M197" s="50"/>
      <c r="N197" s="50">
        <f>D197*F197</f>
        <v>0</v>
      </c>
      <c r="O197" s="50"/>
      <c r="P197" s="50"/>
      <c r="Q197" s="51">
        <f t="shared" si="7"/>
        <v>0</v>
      </c>
    </row>
    <row r="198" spans="1:17">
      <c r="A198" s="35"/>
      <c r="B198" s="35"/>
      <c r="C198" s="150">
        <v>0</v>
      </c>
      <c r="D198" s="53">
        <f>C198/30</f>
        <v>0</v>
      </c>
      <c r="E198" s="43" t="s">
        <v>16</v>
      </c>
      <c r="F198" s="44">
        <f>'Salary Rate Calculator'!O128</f>
        <v>0</v>
      </c>
      <c r="G198" s="45" t="s">
        <v>17</v>
      </c>
      <c r="H198" s="47"/>
      <c r="I198" s="48">
        <f>D198*9</f>
        <v>0</v>
      </c>
      <c r="J198" s="48"/>
      <c r="K198" s="48"/>
      <c r="L198" s="49"/>
      <c r="M198" s="50"/>
      <c r="N198" s="50"/>
      <c r="O198" s="50">
        <f>D198*F198</f>
        <v>0</v>
      </c>
      <c r="P198" s="50"/>
      <c r="Q198" s="51">
        <f t="shared" si="7"/>
        <v>0</v>
      </c>
    </row>
    <row r="199" spans="1:17">
      <c r="A199" s="35"/>
      <c r="B199" s="35"/>
      <c r="C199" s="46"/>
      <c r="D199" s="151">
        <v>0</v>
      </c>
      <c r="E199" s="43" t="s">
        <v>18</v>
      </c>
      <c r="F199" s="44">
        <f>'Salary Rate Calculator'!Q128</f>
        <v>0</v>
      </c>
      <c r="G199" s="45" t="s">
        <v>19</v>
      </c>
      <c r="H199" s="47"/>
      <c r="I199" s="48"/>
      <c r="J199" s="48">
        <f>D199</f>
        <v>0</v>
      </c>
      <c r="K199" s="48"/>
      <c r="L199" s="49"/>
      <c r="M199" s="50"/>
      <c r="N199" s="50"/>
      <c r="O199" s="50">
        <f>D199*F199</f>
        <v>0</v>
      </c>
      <c r="P199" s="50"/>
      <c r="Q199" s="51">
        <f t="shared" si="7"/>
        <v>0</v>
      </c>
    </row>
    <row r="200" spans="1:17">
      <c r="A200" s="52"/>
      <c r="B200" s="35"/>
      <c r="C200" s="46"/>
      <c r="D200" s="151">
        <v>0</v>
      </c>
      <c r="E200" s="43" t="s">
        <v>20</v>
      </c>
      <c r="F200" s="55">
        <f>'Salary Rate Calculator'!P128</f>
        <v>0</v>
      </c>
      <c r="G200" s="45" t="s">
        <v>21</v>
      </c>
      <c r="H200" s="47">
        <f>D200/173</f>
        <v>0</v>
      </c>
      <c r="I200" s="48"/>
      <c r="J200" s="48"/>
      <c r="K200" s="48"/>
      <c r="L200" s="49"/>
      <c r="M200" s="50"/>
      <c r="N200" s="50"/>
      <c r="O200" s="50">
        <f>D200*F200</f>
        <v>0</v>
      </c>
      <c r="P200" s="50"/>
      <c r="Q200" s="51">
        <f t="shared" si="7"/>
        <v>0</v>
      </c>
    </row>
    <row r="201" spans="1:17">
      <c r="A201" s="35"/>
      <c r="B201" s="35"/>
      <c r="C201" s="150">
        <v>0</v>
      </c>
      <c r="D201" s="53">
        <f>C201/30</f>
        <v>0</v>
      </c>
      <c r="E201" s="43" t="s">
        <v>16</v>
      </c>
      <c r="F201" s="44">
        <f>'Salary Rate Calculator'!S128</f>
        <v>0</v>
      </c>
      <c r="G201" s="45" t="s">
        <v>17</v>
      </c>
      <c r="H201" s="47"/>
      <c r="I201" s="48">
        <f>D201*9</f>
        <v>0</v>
      </c>
      <c r="J201" s="48"/>
      <c r="K201" s="48"/>
      <c r="L201" s="49"/>
      <c r="M201" s="50"/>
      <c r="N201" s="50"/>
      <c r="O201" s="50"/>
      <c r="P201" s="50">
        <f>D201*F201</f>
        <v>0</v>
      </c>
      <c r="Q201" s="51">
        <f t="shared" si="7"/>
        <v>0</v>
      </c>
    </row>
    <row r="202" spans="1:17">
      <c r="A202" s="35"/>
      <c r="B202" s="35"/>
      <c r="C202" s="46"/>
      <c r="D202" s="151">
        <v>0</v>
      </c>
      <c r="E202" s="43" t="s">
        <v>18</v>
      </c>
      <c r="F202" s="44">
        <f>'Salary Rate Calculator'!U128</f>
        <v>0</v>
      </c>
      <c r="G202" s="45" t="s">
        <v>19</v>
      </c>
      <c r="H202" s="47"/>
      <c r="I202" s="48"/>
      <c r="J202" s="48">
        <f>D202</f>
        <v>0</v>
      </c>
      <c r="K202" s="48"/>
      <c r="L202" s="49"/>
      <c r="M202" s="50"/>
      <c r="N202" s="50"/>
      <c r="O202" s="50"/>
      <c r="P202" s="50">
        <f>D202*F202</f>
        <v>0</v>
      </c>
      <c r="Q202" s="51">
        <f t="shared" si="7"/>
        <v>0</v>
      </c>
    </row>
    <row r="203" spans="1:17">
      <c r="A203" s="52"/>
      <c r="B203" s="35"/>
      <c r="C203" s="46"/>
      <c r="D203" s="151">
        <v>0</v>
      </c>
      <c r="E203" s="43" t="s">
        <v>20</v>
      </c>
      <c r="F203" s="55">
        <f>'Salary Rate Calculator'!T128</f>
        <v>0</v>
      </c>
      <c r="G203" s="45" t="s">
        <v>21</v>
      </c>
      <c r="H203" s="47">
        <f>D203/173</f>
        <v>0</v>
      </c>
      <c r="I203" s="48"/>
      <c r="J203" s="48"/>
      <c r="K203" s="48"/>
      <c r="L203" s="49"/>
      <c r="M203" s="50"/>
      <c r="N203" s="50"/>
      <c r="O203" s="50"/>
      <c r="P203" s="50">
        <f>D203*F203</f>
        <v>0</v>
      </c>
      <c r="Q203" s="51">
        <f t="shared" si="7"/>
        <v>0</v>
      </c>
    </row>
    <row r="204" spans="1:17">
      <c r="A204" s="152" t="str">
        <f>'Salary Rate Calculator'!H131</f>
        <v>Faculty 14</v>
      </c>
      <c r="B204" s="35"/>
      <c r="C204" s="150">
        <v>0</v>
      </c>
      <c r="D204" s="53">
        <f>C204/45</f>
        <v>0</v>
      </c>
      <c r="E204" s="43" t="s">
        <v>16</v>
      </c>
      <c r="F204" s="44">
        <f>'Salary Rate Calculator'!C138</f>
        <v>0</v>
      </c>
      <c r="G204" s="45" t="s">
        <v>17</v>
      </c>
      <c r="H204" s="47"/>
      <c r="I204" s="48">
        <f>D204*9</f>
        <v>0</v>
      </c>
      <c r="J204" s="48"/>
      <c r="K204" s="48"/>
      <c r="L204" s="49">
        <f>F204*D204</f>
        <v>0</v>
      </c>
      <c r="M204" s="50"/>
      <c r="N204" s="50"/>
      <c r="O204" s="50"/>
      <c r="P204" s="50"/>
      <c r="Q204" s="51">
        <f t="shared" si="7"/>
        <v>0</v>
      </c>
    </row>
    <row r="205" spans="1:17">
      <c r="A205" s="52"/>
      <c r="B205" s="35"/>
      <c r="C205" s="46"/>
      <c r="D205" s="151">
        <v>0</v>
      </c>
      <c r="E205" s="43" t="s">
        <v>18</v>
      </c>
      <c r="F205" s="44">
        <f>'Salary Rate Calculator'!E138</f>
        <v>0</v>
      </c>
      <c r="G205" s="45" t="s">
        <v>19</v>
      </c>
      <c r="H205" s="47"/>
      <c r="I205" s="48"/>
      <c r="J205" s="48">
        <f>D205</f>
        <v>0</v>
      </c>
      <c r="K205" s="48"/>
      <c r="L205" s="49">
        <f>F205*D205</f>
        <v>0</v>
      </c>
      <c r="M205" s="50"/>
      <c r="N205" s="50"/>
      <c r="O205" s="50"/>
      <c r="P205" s="50"/>
      <c r="Q205" s="51">
        <f t="shared" si="7"/>
        <v>0</v>
      </c>
    </row>
    <row r="206" spans="1:17">
      <c r="A206" s="52"/>
      <c r="B206" s="35"/>
      <c r="C206" s="46"/>
      <c r="D206" s="151">
        <v>0</v>
      </c>
      <c r="E206" s="43" t="s">
        <v>20</v>
      </c>
      <c r="F206" s="55">
        <f>'Salary Rate Calculator'!D138</f>
        <v>0</v>
      </c>
      <c r="G206" s="45" t="s">
        <v>21</v>
      </c>
      <c r="H206" s="47">
        <f>D206/173</f>
        <v>0</v>
      </c>
      <c r="I206" s="48"/>
      <c r="J206" s="48"/>
      <c r="K206" s="48"/>
      <c r="L206" s="49">
        <f>D206*F206</f>
        <v>0</v>
      </c>
      <c r="M206" s="50"/>
      <c r="N206" s="50"/>
      <c r="O206" s="50"/>
      <c r="P206" s="50"/>
      <c r="Q206" s="51">
        <f t="shared" si="7"/>
        <v>0</v>
      </c>
    </row>
    <row r="207" spans="1:17">
      <c r="A207" s="35"/>
      <c r="B207" s="35"/>
      <c r="C207" s="150">
        <v>0</v>
      </c>
      <c r="D207" s="53">
        <f>C207/45</f>
        <v>0</v>
      </c>
      <c r="E207" s="43" t="s">
        <v>16</v>
      </c>
      <c r="F207" s="44">
        <f>'Salary Rate Calculator'!G138</f>
        <v>0</v>
      </c>
      <c r="G207" s="45" t="s">
        <v>17</v>
      </c>
      <c r="H207" s="47"/>
      <c r="I207" s="48">
        <f>D207*9</f>
        <v>0</v>
      </c>
      <c r="J207" s="48"/>
      <c r="K207" s="48"/>
      <c r="L207" s="49"/>
      <c r="M207" s="50">
        <f>D207*F207</f>
        <v>0</v>
      </c>
      <c r="N207" s="50"/>
      <c r="O207" s="50"/>
      <c r="P207" s="50"/>
      <c r="Q207" s="51">
        <f t="shared" si="7"/>
        <v>0</v>
      </c>
    </row>
    <row r="208" spans="1:17">
      <c r="A208" s="35"/>
      <c r="B208" s="35"/>
      <c r="C208" s="46"/>
      <c r="D208" s="151">
        <v>0</v>
      </c>
      <c r="E208" s="43" t="s">
        <v>18</v>
      </c>
      <c r="F208" s="44">
        <f>'Salary Rate Calculator'!I138</f>
        <v>0</v>
      </c>
      <c r="G208" s="45" t="s">
        <v>19</v>
      </c>
      <c r="H208" s="47"/>
      <c r="I208" s="48"/>
      <c r="J208" s="48">
        <f>D208</f>
        <v>0</v>
      </c>
      <c r="K208" s="48"/>
      <c r="L208" s="49"/>
      <c r="M208" s="50">
        <f>D208*F208</f>
        <v>0</v>
      </c>
      <c r="N208" s="50"/>
      <c r="O208" s="50"/>
      <c r="P208" s="50"/>
      <c r="Q208" s="51">
        <f t="shared" si="7"/>
        <v>0</v>
      </c>
    </row>
    <row r="209" spans="1:17">
      <c r="A209" s="52"/>
      <c r="B209" s="35"/>
      <c r="C209" s="46"/>
      <c r="D209" s="151">
        <v>0</v>
      </c>
      <c r="E209" s="43" t="s">
        <v>20</v>
      </c>
      <c r="F209" s="55">
        <f>'Salary Rate Calculator'!H138</f>
        <v>0</v>
      </c>
      <c r="G209" s="45" t="s">
        <v>21</v>
      </c>
      <c r="H209" s="47">
        <f>D209/173</f>
        <v>0</v>
      </c>
      <c r="I209" s="48"/>
      <c r="J209" s="48"/>
      <c r="K209" s="48"/>
      <c r="L209" s="49"/>
      <c r="M209" s="50">
        <f>D209*F209</f>
        <v>0</v>
      </c>
      <c r="N209" s="50"/>
      <c r="O209" s="50"/>
      <c r="P209" s="50"/>
      <c r="Q209" s="51">
        <f t="shared" si="7"/>
        <v>0</v>
      </c>
    </row>
    <row r="210" spans="1:17">
      <c r="A210" s="35"/>
      <c r="B210" s="35"/>
      <c r="C210" s="150">
        <v>0</v>
      </c>
      <c r="D210" s="53">
        <f>C210/45</f>
        <v>0</v>
      </c>
      <c r="E210" s="43" t="s">
        <v>16</v>
      </c>
      <c r="F210" s="44">
        <f>'Salary Rate Calculator'!K138</f>
        <v>0</v>
      </c>
      <c r="G210" s="45" t="s">
        <v>17</v>
      </c>
      <c r="H210" s="47"/>
      <c r="I210" s="48">
        <f>D210*9</f>
        <v>0</v>
      </c>
      <c r="J210" s="48"/>
      <c r="K210" s="48"/>
      <c r="L210" s="49"/>
      <c r="M210" s="50"/>
      <c r="N210" s="50">
        <f>D210*F210</f>
        <v>0</v>
      </c>
      <c r="O210" s="50"/>
      <c r="P210" s="50"/>
      <c r="Q210" s="51">
        <f t="shared" si="7"/>
        <v>0</v>
      </c>
    </row>
    <row r="211" spans="1:17">
      <c r="A211" s="35"/>
      <c r="B211" s="35"/>
      <c r="C211" s="46"/>
      <c r="D211" s="151">
        <v>0</v>
      </c>
      <c r="E211" s="43" t="s">
        <v>18</v>
      </c>
      <c r="F211" s="44">
        <f>'Salary Rate Calculator'!M138</f>
        <v>0</v>
      </c>
      <c r="G211" s="45" t="s">
        <v>19</v>
      </c>
      <c r="H211" s="47"/>
      <c r="I211" s="48"/>
      <c r="J211" s="48">
        <f>D211</f>
        <v>0</v>
      </c>
      <c r="K211" s="48"/>
      <c r="L211" s="49"/>
      <c r="M211" s="50"/>
      <c r="N211" s="50">
        <f>D211*F211</f>
        <v>0</v>
      </c>
      <c r="O211" s="50"/>
      <c r="P211" s="50"/>
      <c r="Q211" s="51">
        <f t="shared" si="7"/>
        <v>0</v>
      </c>
    </row>
    <row r="212" spans="1:17">
      <c r="A212" s="52"/>
      <c r="B212" s="35"/>
      <c r="C212" s="46"/>
      <c r="D212" s="151">
        <v>0</v>
      </c>
      <c r="E212" s="43" t="s">
        <v>20</v>
      </c>
      <c r="F212" s="55">
        <f>'Salary Rate Calculator'!L138</f>
        <v>0</v>
      </c>
      <c r="G212" s="45" t="s">
        <v>21</v>
      </c>
      <c r="H212" s="47">
        <f>D212/173</f>
        <v>0</v>
      </c>
      <c r="I212" s="48"/>
      <c r="J212" s="48"/>
      <c r="K212" s="48"/>
      <c r="L212" s="49"/>
      <c r="M212" s="50"/>
      <c r="N212" s="50">
        <f>D212*F212</f>
        <v>0</v>
      </c>
      <c r="O212" s="50"/>
      <c r="P212" s="50"/>
      <c r="Q212" s="51">
        <f t="shared" si="7"/>
        <v>0</v>
      </c>
    </row>
    <row r="213" spans="1:17">
      <c r="A213" s="35"/>
      <c r="B213" s="35"/>
      <c r="C213" s="150">
        <v>0</v>
      </c>
      <c r="D213" s="53">
        <f>C213/30</f>
        <v>0</v>
      </c>
      <c r="E213" s="43" t="s">
        <v>16</v>
      </c>
      <c r="F213" s="44">
        <f>'Salary Rate Calculator'!O138</f>
        <v>0</v>
      </c>
      <c r="G213" s="45" t="s">
        <v>17</v>
      </c>
      <c r="H213" s="47"/>
      <c r="I213" s="48">
        <f>D213*9</f>
        <v>0</v>
      </c>
      <c r="J213" s="48"/>
      <c r="K213" s="48"/>
      <c r="L213" s="49"/>
      <c r="M213" s="50"/>
      <c r="N213" s="50"/>
      <c r="O213" s="50">
        <f>D213*F213</f>
        <v>0</v>
      </c>
      <c r="P213" s="50"/>
      <c r="Q213" s="51">
        <f t="shared" si="7"/>
        <v>0</v>
      </c>
    </row>
    <row r="214" spans="1:17">
      <c r="A214" s="35"/>
      <c r="B214" s="35"/>
      <c r="C214" s="46"/>
      <c r="D214" s="151">
        <v>0</v>
      </c>
      <c r="E214" s="43" t="s">
        <v>18</v>
      </c>
      <c r="F214" s="44">
        <f>'Salary Rate Calculator'!Q138</f>
        <v>0</v>
      </c>
      <c r="G214" s="45" t="s">
        <v>19</v>
      </c>
      <c r="H214" s="47"/>
      <c r="I214" s="48"/>
      <c r="J214" s="48">
        <f>D214</f>
        <v>0</v>
      </c>
      <c r="K214" s="48"/>
      <c r="L214" s="49"/>
      <c r="M214" s="50"/>
      <c r="N214" s="50"/>
      <c r="O214" s="50">
        <f>D214*F214</f>
        <v>0</v>
      </c>
      <c r="P214" s="50"/>
      <c r="Q214" s="51">
        <f t="shared" si="7"/>
        <v>0</v>
      </c>
    </row>
    <row r="215" spans="1:17">
      <c r="A215" s="52"/>
      <c r="B215" s="35"/>
      <c r="C215" s="46"/>
      <c r="D215" s="151">
        <v>0</v>
      </c>
      <c r="E215" s="43" t="s">
        <v>20</v>
      </c>
      <c r="F215" s="55">
        <f>'Salary Rate Calculator'!P138</f>
        <v>0</v>
      </c>
      <c r="G215" s="45" t="s">
        <v>21</v>
      </c>
      <c r="H215" s="47">
        <f>D215/173</f>
        <v>0</v>
      </c>
      <c r="I215" s="48"/>
      <c r="J215" s="48"/>
      <c r="K215" s="48"/>
      <c r="L215" s="49"/>
      <c r="M215" s="50"/>
      <c r="N215" s="50"/>
      <c r="O215" s="50">
        <f>D215*F215</f>
        <v>0</v>
      </c>
      <c r="P215" s="50"/>
      <c r="Q215" s="51">
        <f t="shared" si="7"/>
        <v>0</v>
      </c>
    </row>
    <row r="216" spans="1:17">
      <c r="A216" s="35"/>
      <c r="B216" s="35"/>
      <c r="C216" s="150">
        <v>0</v>
      </c>
      <c r="D216" s="53">
        <f>C216/30</f>
        <v>0</v>
      </c>
      <c r="E216" s="43" t="s">
        <v>16</v>
      </c>
      <c r="F216" s="44">
        <f>'Salary Rate Calculator'!S138</f>
        <v>0</v>
      </c>
      <c r="G216" s="45" t="s">
        <v>17</v>
      </c>
      <c r="H216" s="47"/>
      <c r="I216" s="48">
        <f>D216*9</f>
        <v>0</v>
      </c>
      <c r="J216" s="48"/>
      <c r="K216" s="48"/>
      <c r="L216" s="49"/>
      <c r="M216" s="50"/>
      <c r="N216" s="50"/>
      <c r="O216" s="50"/>
      <c r="P216" s="50">
        <f>D216*F216</f>
        <v>0</v>
      </c>
      <c r="Q216" s="51">
        <f t="shared" si="7"/>
        <v>0</v>
      </c>
    </row>
    <row r="217" spans="1:17">
      <c r="A217" s="35"/>
      <c r="B217" s="35"/>
      <c r="C217" s="46"/>
      <c r="D217" s="151">
        <v>0</v>
      </c>
      <c r="E217" s="43" t="s">
        <v>18</v>
      </c>
      <c r="F217" s="44">
        <f>'Salary Rate Calculator'!U138</f>
        <v>0</v>
      </c>
      <c r="G217" s="45" t="s">
        <v>19</v>
      </c>
      <c r="H217" s="47"/>
      <c r="I217" s="48"/>
      <c r="J217" s="48">
        <f>D217</f>
        <v>0</v>
      </c>
      <c r="K217" s="48"/>
      <c r="L217" s="49"/>
      <c r="M217" s="50"/>
      <c r="N217" s="50"/>
      <c r="O217" s="50"/>
      <c r="P217" s="50">
        <f>D217*F217</f>
        <v>0</v>
      </c>
      <c r="Q217" s="51">
        <f t="shared" si="7"/>
        <v>0</v>
      </c>
    </row>
    <row r="218" spans="1:17">
      <c r="A218" s="52"/>
      <c r="B218" s="35"/>
      <c r="C218" s="46"/>
      <c r="D218" s="151">
        <v>0</v>
      </c>
      <c r="E218" s="43" t="s">
        <v>20</v>
      </c>
      <c r="F218" s="55">
        <f>'Salary Rate Calculator'!T138</f>
        <v>0</v>
      </c>
      <c r="G218" s="45" t="s">
        <v>21</v>
      </c>
      <c r="H218" s="47">
        <f>D218/173</f>
        <v>0</v>
      </c>
      <c r="I218" s="48"/>
      <c r="J218" s="48"/>
      <c r="K218" s="48"/>
      <c r="L218" s="49"/>
      <c r="M218" s="50"/>
      <c r="N218" s="50"/>
      <c r="O218" s="50"/>
      <c r="P218" s="50">
        <f>D218*F218</f>
        <v>0</v>
      </c>
      <c r="Q218" s="51">
        <f t="shared" si="7"/>
        <v>0</v>
      </c>
    </row>
    <row r="219" spans="1:17">
      <c r="A219" s="152" t="str">
        <f>'Salary Rate Calculator'!H141</f>
        <v>Faculty 15</v>
      </c>
      <c r="B219" s="35"/>
      <c r="C219" s="150">
        <v>0</v>
      </c>
      <c r="D219" s="53">
        <f>C219/45</f>
        <v>0</v>
      </c>
      <c r="E219" s="43" t="s">
        <v>16</v>
      </c>
      <c r="F219" s="44">
        <f>'Salary Rate Calculator'!C148</f>
        <v>0</v>
      </c>
      <c r="G219" s="45" t="s">
        <v>17</v>
      </c>
      <c r="H219" s="47"/>
      <c r="I219" s="48">
        <f>D219*9</f>
        <v>0</v>
      </c>
      <c r="J219" s="48"/>
      <c r="K219" s="48"/>
      <c r="L219" s="49">
        <f>F219*D219</f>
        <v>0</v>
      </c>
      <c r="M219" s="50"/>
      <c r="N219" s="50"/>
      <c r="O219" s="50"/>
      <c r="P219" s="50"/>
      <c r="Q219" s="51">
        <f t="shared" si="7"/>
        <v>0</v>
      </c>
    </row>
    <row r="220" spans="1:17">
      <c r="A220" s="52"/>
      <c r="B220" s="35"/>
      <c r="C220" s="46"/>
      <c r="D220" s="151">
        <v>0</v>
      </c>
      <c r="E220" s="43" t="s">
        <v>18</v>
      </c>
      <c r="F220" s="44">
        <f>'Salary Rate Calculator'!E148</f>
        <v>0</v>
      </c>
      <c r="G220" s="45" t="s">
        <v>19</v>
      </c>
      <c r="H220" s="47"/>
      <c r="I220" s="48"/>
      <c r="J220" s="48">
        <f>D220</f>
        <v>0</v>
      </c>
      <c r="K220" s="48"/>
      <c r="L220" s="49">
        <f>F220*D220</f>
        <v>0</v>
      </c>
      <c r="M220" s="50"/>
      <c r="N220" s="50"/>
      <c r="O220" s="50"/>
      <c r="P220" s="50"/>
      <c r="Q220" s="51">
        <f t="shared" si="7"/>
        <v>0</v>
      </c>
    </row>
    <row r="221" spans="1:17">
      <c r="A221" s="52"/>
      <c r="B221" s="35"/>
      <c r="C221" s="46"/>
      <c r="D221" s="151">
        <v>0</v>
      </c>
      <c r="E221" s="43" t="s">
        <v>20</v>
      </c>
      <c r="F221" s="55">
        <f>'Salary Rate Calculator'!D148</f>
        <v>0</v>
      </c>
      <c r="G221" s="45" t="s">
        <v>21</v>
      </c>
      <c r="H221" s="47">
        <f>D221/173</f>
        <v>0</v>
      </c>
      <c r="I221" s="48"/>
      <c r="J221" s="48"/>
      <c r="K221" s="48"/>
      <c r="L221" s="49">
        <f>D221*F221</f>
        <v>0</v>
      </c>
      <c r="M221" s="50"/>
      <c r="N221" s="50"/>
      <c r="O221" s="50"/>
      <c r="P221" s="50"/>
      <c r="Q221" s="51">
        <f t="shared" si="7"/>
        <v>0</v>
      </c>
    </row>
    <row r="222" spans="1:17">
      <c r="A222" s="35"/>
      <c r="B222" s="35"/>
      <c r="C222" s="150">
        <v>0</v>
      </c>
      <c r="D222" s="53">
        <f>C222/45</f>
        <v>0</v>
      </c>
      <c r="E222" s="43" t="s">
        <v>16</v>
      </c>
      <c r="F222" s="44">
        <f>'Salary Rate Calculator'!G148</f>
        <v>0</v>
      </c>
      <c r="G222" s="45" t="s">
        <v>17</v>
      </c>
      <c r="H222" s="47"/>
      <c r="I222" s="48">
        <f>D222*9</f>
        <v>0</v>
      </c>
      <c r="J222" s="48"/>
      <c r="K222" s="48"/>
      <c r="L222" s="49"/>
      <c r="M222" s="50">
        <f>D222*F222</f>
        <v>0</v>
      </c>
      <c r="N222" s="50"/>
      <c r="O222" s="50"/>
      <c r="P222" s="50"/>
      <c r="Q222" s="51">
        <f t="shared" si="7"/>
        <v>0</v>
      </c>
    </row>
    <row r="223" spans="1:17">
      <c r="A223" s="35"/>
      <c r="B223" s="35"/>
      <c r="C223" s="46"/>
      <c r="D223" s="151">
        <v>0</v>
      </c>
      <c r="E223" s="43" t="s">
        <v>18</v>
      </c>
      <c r="F223" s="44">
        <f>'Salary Rate Calculator'!I148</f>
        <v>0</v>
      </c>
      <c r="G223" s="45" t="s">
        <v>19</v>
      </c>
      <c r="H223" s="47"/>
      <c r="I223" s="48"/>
      <c r="J223" s="48">
        <f>D223</f>
        <v>0</v>
      </c>
      <c r="K223" s="48"/>
      <c r="L223" s="49"/>
      <c r="M223" s="50">
        <f>D223*F223</f>
        <v>0</v>
      </c>
      <c r="N223" s="50"/>
      <c r="O223" s="50"/>
      <c r="P223" s="50"/>
      <c r="Q223" s="51">
        <f t="shared" si="7"/>
        <v>0</v>
      </c>
    </row>
    <row r="224" spans="1:17">
      <c r="A224" s="52"/>
      <c r="B224" s="35"/>
      <c r="C224" s="46"/>
      <c r="D224" s="151">
        <v>0</v>
      </c>
      <c r="E224" s="43" t="s">
        <v>20</v>
      </c>
      <c r="F224" s="55">
        <f>'Salary Rate Calculator'!H148</f>
        <v>0</v>
      </c>
      <c r="G224" s="45" t="s">
        <v>21</v>
      </c>
      <c r="H224" s="47">
        <f>D224/173</f>
        <v>0</v>
      </c>
      <c r="I224" s="48"/>
      <c r="J224" s="48"/>
      <c r="K224" s="48"/>
      <c r="L224" s="49"/>
      <c r="M224" s="50">
        <f>D224*F224</f>
        <v>0</v>
      </c>
      <c r="N224" s="50"/>
      <c r="O224" s="50"/>
      <c r="P224" s="50"/>
      <c r="Q224" s="51">
        <f t="shared" si="7"/>
        <v>0</v>
      </c>
    </row>
    <row r="225" spans="1:17">
      <c r="A225" s="35"/>
      <c r="B225" s="35"/>
      <c r="C225" s="150">
        <v>0</v>
      </c>
      <c r="D225" s="53">
        <f>C225/45</f>
        <v>0</v>
      </c>
      <c r="E225" s="43" t="s">
        <v>16</v>
      </c>
      <c r="F225" s="44">
        <f>'Salary Rate Calculator'!K148</f>
        <v>0</v>
      </c>
      <c r="G225" s="45" t="s">
        <v>17</v>
      </c>
      <c r="H225" s="47"/>
      <c r="I225" s="48">
        <f>D225*9</f>
        <v>0</v>
      </c>
      <c r="J225" s="48"/>
      <c r="K225" s="48"/>
      <c r="L225" s="49"/>
      <c r="M225" s="50"/>
      <c r="N225" s="50">
        <f>D225*F225</f>
        <v>0</v>
      </c>
      <c r="O225" s="50"/>
      <c r="P225" s="50"/>
      <c r="Q225" s="51">
        <f t="shared" si="7"/>
        <v>0</v>
      </c>
    </row>
    <row r="226" spans="1:17">
      <c r="A226" s="35"/>
      <c r="B226" s="35"/>
      <c r="C226" s="46"/>
      <c r="D226" s="151">
        <v>0</v>
      </c>
      <c r="E226" s="43" t="s">
        <v>18</v>
      </c>
      <c r="F226" s="44">
        <f>'Salary Rate Calculator'!M148</f>
        <v>0</v>
      </c>
      <c r="G226" s="45" t="s">
        <v>19</v>
      </c>
      <c r="H226" s="47"/>
      <c r="I226" s="48"/>
      <c r="J226" s="48">
        <f>D226</f>
        <v>0</v>
      </c>
      <c r="K226" s="48"/>
      <c r="L226" s="49"/>
      <c r="M226" s="50"/>
      <c r="N226" s="50">
        <f>D226*F226</f>
        <v>0</v>
      </c>
      <c r="O226" s="50"/>
      <c r="P226" s="50"/>
      <c r="Q226" s="51">
        <f t="shared" si="7"/>
        <v>0</v>
      </c>
    </row>
    <row r="227" spans="1:17">
      <c r="A227" s="52"/>
      <c r="B227" s="35"/>
      <c r="C227" s="46"/>
      <c r="D227" s="151">
        <v>0</v>
      </c>
      <c r="E227" s="43" t="s">
        <v>20</v>
      </c>
      <c r="F227" s="55">
        <f>'Salary Rate Calculator'!L148</f>
        <v>0</v>
      </c>
      <c r="G227" s="45" t="s">
        <v>21</v>
      </c>
      <c r="H227" s="47">
        <f>D227/173</f>
        <v>0</v>
      </c>
      <c r="I227" s="48"/>
      <c r="J227" s="48"/>
      <c r="K227" s="48"/>
      <c r="L227" s="49"/>
      <c r="M227" s="50"/>
      <c r="N227" s="50">
        <f>D227*F227</f>
        <v>0</v>
      </c>
      <c r="O227" s="50"/>
      <c r="P227" s="50"/>
      <c r="Q227" s="51">
        <f t="shared" si="7"/>
        <v>0</v>
      </c>
    </row>
    <row r="228" spans="1:17">
      <c r="A228" s="35"/>
      <c r="B228" s="35"/>
      <c r="C228" s="150">
        <v>0</v>
      </c>
      <c r="D228" s="53">
        <f>C228/30</f>
        <v>0</v>
      </c>
      <c r="E228" s="43" t="s">
        <v>16</v>
      </c>
      <c r="F228" s="44">
        <f>'Salary Rate Calculator'!O148</f>
        <v>0</v>
      </c>
      <c r="G228" s="45" t="s">
        <v>17</v>
      </c>
      <c r="H228" s="47"/>
      <c r="I228" s="48">
        <f>D228*9</f>
        <v>0</v>
      </c>
      <c r="J228" s="48"/>
      <c r="K228" s="48"/>
      <c r="L228" s="49"/>
      <c r="M228" s="50"/>
      <c r="N228" s="50"/>
      <c r="O228" s="50">
        <f>D228*F228</f>
        <v>0</v>
      </c>
      <c r="P228" s="50"/>
      <c r="Q228" s="51">
        <f t="shared" si="7"/>
        <v>0</v>
      </c>
    </row>
    <row r="229" spans="1:17">
      <c r="A229" s="35"/>
      <c r="B229" s="35"/>
      <c r="C229" s="46"/>
      <c r="D229" s="151">
        <v>0</v>
      </c>
      <c r="E229" s="43" t="s">
        <v>18</v>
      </c>
      <c r="F229" s="44">
        <f>'Salary Rate Calculator'!Q148</f>
        <v>0</v>
      </c>
      <c r="G229" s="45" t="s">
        <v>19</v>
      </c>
      <c r="H229" s="47"/>
      <c r="I229" s="48"/>
      <c r="J229" s="48">
        <f>D229</f>
        <v>0</v>
      </c>
      <c r="K229" s="48"/>
      <c r="L229" s="49"/>
      <c r="M229" s="50"/>
      <c r="N229" s="50"/>
      <c r="O229" s="50">
        <f>D229*F229</f>
        <v>0</v>
      </c>
      <c r="P229" s="50"/>
      <c r="Q229" s="51">
        <f t="shared" si="7"/>
        <v>0</v>
      </c>
    </row>
    <row r="230" spans="1:17">
      <c r="A230" s="52"/>
      <c r="B230" s="35"/>
      <c r="C230" s="46"/>
      <c r="D230" s="151">
        <v>0</v>
      </c>
      <c r="E230" s="43" t="s">
        <v>20</v>
      </c>
      <c r="F230" s="55">
        <f>'Salary Rate Calculator'!P148</f>
        <v>0</v>
      </c>
      <c r="G230" s="45" t="s">
        <v>21</v>
      </c>
      <c r="H230" s="47">
        <f>D230/173</f>
        <v>0</v>
      </c>
      <c r="I230" s="48"/>
      <c r="J230" s="48"/>
      <c r="K230" s="48"/>
      <c r="L230" s="49"/>
      <c r="M230" s="50"/>
      <c r="N230" s="50"/>
      <c r="O230" s="50">
        <f>D230*F230</f>
        <v>0</v>
      </c>
      <c r="P230" s="50"/>
      <c r="Q230" s="51">
        <f t="shared" si="7"/>
        <v>0</v>
      </c>
    </row>
    <row r="231" spans="1:17">
      <c r="A231" s="35"/>
      <c r="B231" s="35"/>
      <c r="C231" s="150">
        <v>0</v>
      </c>
      <c r="D231" s="53">
        <f>C231/30</f>
        <v>0</v>
      </c>
      <c r="E231" s="43" t="s">
        <v>16</v>
      </c>
      <c r="F231" s="44">
        <f>'Salary Rate Calculator'!S148</f>
        <v>0</v>
      </c>
      <c r="G231" s="45" t="s">
        <v>17</v>
      </c>
      <c r="H231" s="47"/>
      <c r="I231" s="48">
        <f>D231*9</f>
        <v>0</v>
      </c>
      <c r="J231" s="48"/>
      <c r="K231" s="48"/>
      <c r="L231" s="49"/>
      <c r="M231" s="50"/>
      <c r="N231" s="50"/>
      <c r="O231" s="50"/>
      <c r="P231" s="50">
        <f>D231*F231</f>
        <v>0</v>
      </c>
      <c r="Q231" s="51">
        <f t="shared" si="7"/>
        <v>0</v>
      </c>
    </row>
    <row r="232" spans="1:17">
      <c r="A232" s="35"/>
      <c r="B232" s="35"/>
      <c r="C232" s="46"/>
      <c r="D232" s="151">
        <v>0</v>
      </c>
      <c r="E232" s="43" t="s">
        <v>18</v>
      </c>
      <c r="F232" s="44">
        <f>'Salary Rate Calculator'!U148</f>
        <v>0</v>
      </c>
      <c r="G232" s="45" t="s">
        <v>19</v>
      </c>
      <c r="H232" s="47"/>
      <c r="I232" s="48"/>
      <c r="J232" s="48">
        <f>D232</f>
        <v>0</v>
      </c>
      <c r="K232" s="48"/>
      <c r="L232" s="49"/>
      <c r="M232" s="50"/>
      <c r="N232" s="50"/>
      <c r="O232" s="50"/>
      <c r="P232" s="50">
        <f>D232*F232</f>
        <v>0</v>
      </c>
      <c r="Q232" s="51">
        <f t="shared" si="7"/>
        <v>0</v>
      </c>
    </row>
    <row r="233" spans="1:17">
      <c r="A233" s="52"/>
      <c r="B233" s="35"/>
      <c r="C233" s="46"/>
      <c r="D233" s="151">
        <v>0</v>
      </c>
      <c r="E233" s="43" t="s">
        <v>20</v>
      </c>
      <c r="F233" s="55">
        <f>'Salary Rate Calculator'!T148</f>
        <v>0</v>
      </c>
      <c r="G233" s="45" t="s">
        <v>21</v>
      </c>
      <c r="H233" s="47">
        <f>D233/173</f>
        <v>0</v>
      </c>
      <c r="I233" s="48"/>
      <c r="J233" s="48"/>
      <c r="K233" s="48"/>
      <c r="L233" s="49"/>
      <c r="M233" s="50"/>
      <c r="N233" s="50"/>
      <c r="O233" s="50"/>
      <c r="P233" s="50">
        <f>D233*F233</f>
        <v>0</v>
      </c>
      <c r="Q233" s="51">
        <f t="shared" si="7"/>
        <v>0</v>
      </c>
    </row>
    <row r="234" spans="1:17">
      <c r="A234" s="199" t="str">
        <f>'Salary Rate Calculator'!H151</f>
        <v>Faculty 16</v>
      </c>
      <c r="B234" s="35"/>
      <c r="C234" s="150">
        <v>0</v>
      </c>
      <c r="D234" s="53">
        <f>C234/45</f>
        <v>0</v>
      </c>
      <c r="E234" s="43" t="s">
        <v>16</v>
      </c>
      <c r="F234" s="44">
        <f>'Salary Rate Calculator'!C158</f>
        <v>0</v>
      </c>
      <c r="G234" s="45" t="s">
        <v>17</v>
      </c>
      <c r="H234" s="47"/>
      <c r="I234" s="48">
        <f>D234*9</f>
        <v>0</v>
      </c>
      <c r="J234" s="48"/>
      <c r="K234" s="48"/>
      <c r="L234" s="49">
        <f>F234*D234</f>
        <v>0</v>
      </c>
      <c r="M234" s="50"/>
      <c r="N234" s="50"/>
      <c r="O234" s="50"/>
      <c r="P234" s="50"/>
      <c r="Q234" s="51">
        <f t="shared" si="7"/>
        <v>0</v>
      </c>
    </row>
    <row r="235" spans="1:17">
      <c r="A235" s="52"/>
      <c r="B235" s="35"/>
      <c r="C235" s="46"/>
      <c r="D235" s="151">
        <v>0</v>
      </c>
      <c r="E235" s="43" t="s">
        <v>18</v>
      </c>
      <c r="F235" s="44">
        <f>'Salary Rate Calculator'!E158</f>
        <v>0</v>
      </c>
      <c r="G235" s="45" t="s">
        <v>19</v>
      </c>
      <c r="H235" s="47"/>
      <c r="I235" s="48"/>
      <c r="J235" s="48">
        <f>D235</f>
        <v>0</v>
      </c>
      <c r="K235" s="48"/>
      <c r="L235" s="49">
        <f>F235*D235</f>
        <v>0</v>
      </c>
      <c r="M235" s="50"/>
      <c r="N235" s="50"/>
      <c r="O235" s="50"/>
      <c r="P235" s="50"/>
      <c r="Q235" s="51">
        <f t="shared" si="7"/>
        <v>0</v>
      </c>
    </row>
    <row r="236" spans="1:17">
      <c r="A236" s="52"/>
      <c r="B236" s="35"/>
      <c r="C236" s="46"/>
      <c r="D236" s="151">
        <v>0</v>
      </c>
      <c r="E236" s="43" t="s">
        <v>20</v>
      </c>
      <c r="F236" s="55">
        <f>'Salary Rate Calculator'!D158</f>
        <v>0</v>
      </c>
      <c r="G236" s="45" t="s">
        <v>21</v>
      </c>
      <c r="H236" s="47">
        <f>D236/173</f>
        <v>0</v>
      </c>
      <c r="I236" s="48"/>
      <c r="J236" s="48"/>
      <c r="K236" s="48"/>
      <c r="L236" s="49">
        <f>D236*F236</f>
        <v>0</v>
      </c>
      <c r="M236" s="50"/>
      <c r="N236" s="50"/>
      <c r="O236" s="50"/>
      <c r="P236" s="50"/>
      <c r="Q236" s="51">
        <f t="shared" si="7"/>
        <v>0</v>
      </c>
    </row>
    <row r="237" spans="1:17">
      <c r="A237" s="35"/>
      <c r="B237" s="35"/>
      <c r="C237" s="150">
        <v>0</v>
      </c>
      <c r="D237" s="53">
        <f>C237/45</f>
        <v>0</v>
      </c>
      <c r="E237" s="43" t="s">
        <v>16</v>
      </c>
      <c r="F237" s="44">
        <f>'Salary Rate Calculator'!G158</f>
        <v>0</v>
      </c>
      <c r="G237" s="45" t="s">
        <v>17</v>
      </c>
      <c r="H237" s="47"/>
      <c r="I237" s="48">
        <f>D237*9</f>
        <v>0</v>
      </c>
      <c r="J237" s="48"/>
      <c r="K237" s="48"/>
      <c r="L237" s="49"/>
      <c r="M237" s="50">
        <f>D237*F237</f>
        <v>0</v>
      </c>
      <c r="N237" s="50"/>
      <c r="O237" s="50"/>
      <c r="P237" s="50"/>
      <c r="Q237" s="51">
        <f t="shared" si="7"/>
        <v>0</v>
      </c>
    </row>
    <row r="238" spans="1:17">
      <c r="A238" s="35"/>
      <c r="B238" s="35"/>
      <c r="C238" s="46"/>
      <c r="D238" s="151">
        <v>0</v>
      </c>
      <c r="E238" s="43" t="s">
        <v>18</v>
      </c>
      <c r="F238" s="44">
        <f>'Salary Rate Calculator'!I158</f>
        <v>0</v>
      </c>
      <c r="G238" s="45" t="s">
        <v>19</v>
      </c>
      <c r="H238" s="47"/>
      <c r="I238" s="48"/>
      <c r="J238" s="48">
        <f>D238</f>
        <v>0</v>
      </c>
      <c r="K238" s="48"/>
      <c r="L238" s="49"/>
      <c r="M238" s="50">
        <f>D238*F238</f>
        <v>0</v>
      </c>
      <c r="N238" s="50"/>
      <c r="O238" s="50"/>
      <c r="P238" s="50"/>
      <c r="Q238" s="51">
        <f t="shared" si="7"/>
        <v>0</v>
      </c>
    </row>
    <row r="239" spans="1:17">
      <c r="A239" s="52"/>
      <c r="B239" s="35"/>
      <c r="C239" s="46"/>
      <c r="D239" s="151">
        <v>0</v>
      </c>
      <c r="E239" s="43" t="s">
        <v>20</v>
      </c>
      <c r="F239" s="55">
        <f>'Salary Rate Calculator'!H158</f>
        <v>0</v>
      </c>
      <c r="G239" s="45" t="s">
        <v>21</v>
      </c>
      <c r="H239" s="47">
        <f>D239/173</f>
        <v>0</v>
      </c>
      <c r="I239" s="48"/>
      <c r="J239" s="48"/>
      <c r="K239" s="48"/>
      <c r="L239" s="49"/>
      <c r="M239" s="50">
        <f>D239*F239</f>
        <v>0</v>
      </c>
      <c r="N239" s="50"/>
      <c r="O239" s="50"/>
      <c r="P239" s="50"/>
      <c r="Q239" s="51">
        <f t="shared" si="7"/>
        <v>0</v>
      </c>
    </row>
    <row r="240" spans="1:17">
      <c r="A240" s="35"/>
      <c r="B240" s="35"/>
      <c r="C240" s="150">
        <v>0</v>
      </c>
      <c r="D240" s="53">
        <f>C240/45</f>
        <v>0</v>
      </c>
      <c r="E240" s="43" t="s">
        <v>16</v>
      </c>
      <c r="F240" s="44">
        <f>'Salary Rate Calculator'!K158</f>
        <v>0</v>
      </c>
      <c r="G240" s="45" t="s">
        <v>17</v>
      </c>
      <c r="H240" s="47"/>
      <c r="I240" s="48">
        <f>D240*9</f>
        <v>0</v>
      </c>
      <c r="J240" s="48"/>
      <c r="K240" s="48"/>
      <c r="L240" s="49"/>
      <c r="M240" s="50"/>
      <c r="N240" s="50">
        <f>D240*F240</f>
        <v>0</v>
      </c>
      <c r="O240" s="50"/>
      <c r="P240" s="50"/>
      <c r="Q240" s="51">
        <f t="shared" si="7"/>
        <v>0</v>
      </c>
    </row>
    <row r="241" spans="1:17">
      <c r="A241" s="35"/>
      <c r="B241" s="35"/>
      <c r="C241" s="46"/>
      <c r="D241" s="151">
        <v>0</v>
      </c>
      <c r="E241" s="43" t="s">
        <v>18</v>
      </c>
      <c r="F241" s="44">
        <f>'Salary Rate Calculator'!M158</f>
        <v>0</v>
      </c>
      <c r="G241" s="45" t="s">
        <v>19</v>
      </c>
      <c r="H241" s="47"/>
      <c r="I241" s="48"/>
      <c r="J241" s="48">
        <f>D241</f>
        <v>0</v>
      </c>
      <c r="K241" s="48"/>
      <c r="L241" s="49"/>
      <c r="M241" s="50"/>
      <c r="N241" s="50">
        <f>D241*F241</f>
        <v>0</v>
      </c>
      <c r="O241" s="50"/>
      <c r="P241" s="50"/>
      <c r="Q241" s="51">
        <f t="shared" si="7"/>
        <v>0</v>
      </c>
    </row>
    <row r="242" spans="1:17">
      <c r="A242" s="52"/>
      <c r="B242" s="35"/>
      <c r="C242" s="46"/>
      <c r="D242" s="151">
        <v>0</v>
      </c>
      <c r="E242" s="43" t="s">
        <v>20</v>
      </c>
      <c r="F242" s="55">
        <f>'Salary Rate Calculator'!L158</f>
        <v>0</v>
      </c>
      <c r="G242" s="45" t="s">
        <v>21</v>
      </c>
      <c r="H242" s="47">
        <f>D242/173</f>
        <v>0</v>
      </c>
      <c r="I242" s="48"/>
      <c r="J242" s="48"/>
      <c r="K242" s="48"/>
      <c r="L242" s="49"/>
      <c r="M242" s="50"/>
      <c r="N242" s="50">
        <f>D242*F242</f>
        <v>0</v>
      </c>
      <c r="O242" s="50"/>
      <c r="P242" s="50"/>
      <c r="Q242" s="51">
        <f t="shared" si="7"/>
        <v>0</v>
      </c>
    </row>
    <row r="243" spans="1:17">
      <c r="A243" s="35"/>
      <c r="B243" s="35"/>
      <c r="C243" s="150">
        <v>0</v>
      </c>
      <c r="D243" s="53">
        <f>C243/30</f>
        <v>0</v>
      </c>
      <c r="E243" s="43" t="s">
        <v>16</v>
      </c>
      <c r="F243" s="44">
        <f>'Salary Rate Calculator'!O158</f>
        <v>0</v>
      </c>
      <c r="G243" s="45" t="s">
        <v>17</v>
      </c>
      <c r="H243" s="47"/>
      <c r="I243" s="48">
        <f>D243*9</f>
        <v>0</v>
      </c>
      <c r="J243" s="48"/>
      <c r="K243" s="48"/>
      <c r="L243" s="49"/>
      <c r="M243" s="50"/>
      <c r="N243" s="50"/>
      <c r="O243" s="50">
        <f>D243*F243</f>
        <v>0</v>
      </c>
      <c r="P243" s="50"/>
      <c r="Q243" s="51">
        <f t="shared" si="7"/>
        <v>0</v>
      </c>
    </row>
    <row r="244" spans="1:17">
      <c r="A244" s="35"/>
      <c r="B244" s="35"/>
      <c r="C244" s="46"/>
      <c r="D244" s="151">
        <v>0</v>
      </c>
      <c r="E244" s="43" t="s">
        <v>18</v>
      </c>
      <c r="F244" s="44">
        <f>'Salary Rate Calculator'!Q158</f>
        <v>0</v>
      </c>
      <c r="G244" s="45" t="s">
        <v>19</v>
      </c>
      <c r="H244" s="47"/>
      <c r="I244" s="48"/>
      <c r="J244" s="48">
        <f>D244</f>
        <v>0</v>
      </c>
      <c r="K244" s="48"/>
      <c r="L244" s="49"/>
      <c r="M244" s="50"/>
      <c r="N244" s="50"/>
      <c r="O244" s="50">
        <f>D244*F244</f>
        <v>0</v>
      </c>
      <c r="P244" s="50"/>
      <c r="Q244" s="51">
        <f t="shared" si="7"/>
        <v>0</v>
      </c>
    </row>
    <row r="245" spans="1:17">
      <c r="A245" s="52"/>
      <c r="B245" s="35"/>
      <c r="C245" s="46"/>
      <c r="D245" s="151">
        <v>0</v>
      </c>
      <c r="E245" s="43" t="s">
        <v>20</v>
      </c>
      <c r="F245" s="55">
        <f>'Salary Rate Calculator'!P158</f>
        <v>0</v>
      </c>
      <c r="G245" s="45" t="s">
        <v>21</v>
      </c>
      <c r="H245" s="47">
        <f>D245/173</f>
        <v>0</v>
      </c>
      <c r="I245" s="48"/>
      <c r="J245" s="48"/>
      <c r="K245" s="48"/>
      <c r="L245" s="49"/>
      <c r="M245" s="50"/>
      <c r="N245" s="50"/>
      <c r="O245" s="50">
        <f>D245*F245</f>
        <v>0</v>
      </c>
      <c r="P245" s="50"/>
      <c r="Q245" s="51">
        <f t="shared" si="7"/>
        <v>0</v>
      </c>
    </row>
    <row r="246" spans="1:17">
      <c r="A246" s="35"/>
      <c r="B246" s="35"/>
      <c r="C246" s="150">
        <v>0</v>
      </c>
      <c r="D246" s="53">
        <f>C246/30</f>
        <v>0</v>
      </c>
      <c r="E246" s="43" t="s">
        <v>16</v>
      </c>
      <c r="F246" s="44">
        <f>'Salary Rate Calculator'!S158</f>
        <v>0</v>
      </c>
      <c r="G246" s="45" t="s">
        <v>17</v>
      </c>
      <c r="H246" s="47"/>
      <c r="I246" s="48">
        <f>D246*9</f>
        <v>0</v>
      </c>
      <c r="J246" s="48"/>
      <c r="K246" s="48"/>
      <c r="L246" s="49"/>
      <c r="M246" s="50"/>
      <c r="N246" s="50"/>
      <c r="O246" s="50"/>
      <c r="P246" s="50">
        <f>D246*F246</f>
        <v>0</v>
      </c>
      <c r="Q246" s="51">
        <f t="shared" si="7"/>
        <v>0</v>
      </c>
    </row>
    <row r="247" spans="1:17">
      <c r="A247" s="35"/>
      <c r="B247" s="35"/>
      <c r="C247" s="46"/>
      <c r="D247" s="151">
        <v>0</v>
      </c>
      <c r="E247" s="43" t="s">
        <v>18</v>
      </c>
      <c r="F247" s="44">
        <f>'Salary Rate Calculator'!U158</f>
        <v>0</v>
      </c>
      <c r="G247" s="45" t="s">
        <v>19</v>
      </c>
      <c r="H247" s="47"/>
      <c r="I247" s="48"/>
      <c r="J247" s="48">
        <f>D247</f>
        <v>0</v>
      </c>
      <c r="K247" s="48"/>
      <c r="L247" s="49"/>
      <c r="M247" s="50"/>
      <c r="N247" s="50"/>
      <c r="O247" s="50"/>
      <c r="P247" s="50">
        <f>D247*F247</f>
        <v>0</v>
      </c>
      <c r="Q247" s="51">
        <f t="shared" si="7"/>
        <v>0</v>
      </c>
    </row>
    <row r="248" spans="1:17">
      <c r="A248" s="52"/>
      <c r="B248" s="35"/>
      <c r="C248" s="46"/>
      <c r="D248" s="151">
        <v>0</v>
      </c>
      <c r="E248" s="43" t="s">
        <v>20</v>
      </c>
      <c r="F248" s="55">
        <f>'Salary Rate Calculator'!T158</f>
        <v>0</v>
      </c>
      <c r="G248" s="45" t="s">
        <v>21</v>
      </c>
      <c r="H248" s="47">
        <f>D248/173</f>
        <v>0</v>
      </c>
      <c r="I248" s="48"/>
      <c r="J248" s="48"/>
      <c r="K248" s="48"/>
      <c r="L248" s="49"/>
      <c r="M248" s="50"/>
      <c r="N248" s="50"/>
      <c r="O248" s="50"/>
      <c r="P248" s="50">
        <f>D248*F248</f>
        <v>0</v>
      </c>
      <c r="Q248" s="51">
        <f t="shared" si="7"/>
        <v>0</v>
      </c>
    </row>
    <row r="249" spans="1:17">
      <c r="A249" s="199" t="str">
        <f>'Salary Rate Calculator'!H161</f>
        <v>Faculty 17</v>
      </c>
      <c r="B249" s="35"/>
      <c r="C249" s="150">
        <v>0</v>
      </c>
      <c r="D249" s="53">
        <f>C249/45</f>
        <v>0</v>
      </c>
      <c r="E249" s="43" t="s">
        <v>16</v>
      </c>
      <c r="F249" s="44">
        <f>'Salary Rate Calculator'!C168</f>
        <v>0</v>
      </c>
      <c r="G249" s="45" t="s">
        <v>17</v>
      </c>
      <c r="H249" s="47"/>
      <c r="I249" s="48">
        <f>D249*9</f>
        <v>0</v>
      </c>
      <c r="J249" s="48"/>
      <c r="K249" s="48"/>
      <c r="L249" s="49">
        <f>F249*D249</f>
        <v>0</v>
      </c>
      <c r="M249" s="50"/>
      <c r="N249" s="50"/>
      <c r="O249" s="50"/>
      <c r="P249" s="50"/>
      <c r="Q249" s="51">
        <f t="shared" si="7"/>
        <v>0</v>
      </c>
    </row>
    <row r="250" spans="1:17">
      <c r="A250" s="52"/>
      <c r="B250" s="35"/>
      <c r="C250" s="46"/>
      <c r="D250" s="151">
        <v>0</v>
      </c>
      <c r="E250" s="43" t="s">
        <v>18</v>
      </c>
      <c r="F250" s="44">
        <f>'Salary Rate Calculator'!E168</f>
        <v>0</v>
      </c>
      <c r="G250" s="45" t="s">
        <v>19</v>
      </c>
      <c r="H250" s="47"/>
      <c r="I250" s="48"/>
      <c r="J250" s="48">
        <f>D250</f>
        <v>0</v>
      </c>
      <c r="K250" s="48"/>
      <c r="L250" s="49">
        <f>F250*D250</f>
        <v>0</v>
      </c>
      <c r="M250" s="50"/>
      <c r="N250" s="50"/>
      <c r="O250" s="50"/>
      <c r="P250" s="50"/>
      <c r="Q250" s="51">
        <f t="shared" si="7"/>
        <v>0</v>
      </c>
    </row>
    <row r="251" spans="1:17">
      <c r="A251" s="52"/>
      <c r="B251" s="35"/>
      <c r="C251" s="46"/>
      <c r="D251" s="151">
        <v>0</v>
      </c>
      <c r="E251" s="43" t="s">
        <v>20</v>
      </c>
      <c r="F251" s="55">
        <f>'Salary Rate Calculator'!D168</f>
        <v>0</v>
      </c>
      <c r="G251" s="45" t="s">
        <v>21</v>
      </c>
      <c r="H251" s="47">
        <f>D251/173</f>
        <v>0</v>
      </c>
      <c r="I251" s="48"/>
      <c r="J251" s="48"/>
      <c r="K251" s="48"/>
      <c r="L251" s="49">
        <f>D251*F251</f>
        <v>0</v>
      </c>
      <c r="M251" s="50"/>
      <c r="N251" s="50"/>
      <c r="O251" s="50"/>
      <c r="P251" s="50"/>
      <c r="Q251" s="51">
        <f t="shared" si="7"/>
        <v>0</v>
      </c>
    </row>
    <row r="252" spans="1:17">
      <c r="A252" s="35"/>
      <c r="B252" s="35"/>
      <c r="C252" s="150">
        <v>0</v>
      </c>
      <c r="D252" s="53">
        <f>C252/45</f>
        <v>0</v>
      </c>
      <c r="E252" s="43" t="s">
        <v>16</v>
      </c>
      <c r="F252" s="44">
        <f>'Salary Rate Calculator'!G168</f>
        <v>0</v>
      </c>
      <c r="G252" s="45" t="s">
        <v>17</v>
      </c>
      <c r="H252" s="47"/>
      <c r="I252" s="48">
        <f>D252*9</f>
        <v>0</v>
      </c>
      <c r="J252" s="48"/>
      <c r="K252" s="48"/>
      <c r="L252" s="49"/>
      <c r="M252" s="50">
        <f>D252*F252</f>
        <v>0</v>
      </c>
      <c r="N252" s="50"/>
      <c r="O252" s="50"/>
      <c r="P252" s="50"/>
      <c r="Q252" s="51">
        <f t="shared" si="7"/>
        <v>0</v>
      </c>
    </row>
    <row r="253" spans="1:17">
      <c r="A253" s="35"/>
      <c r="B253" s="35"/>
      <c r="C253" s="46"/>
      <c r="D253" s="151">
        <v>0</v>
      </c>
      <c r="E253" s="43" t="s">
        <v>18</v>
      </c>
      <c r="F253" s="44">
        <f>'Salary Rate Calculator'!I168</f>
        <v>0</v>
      </c>
      <c r="G253" s="45" t="s">
        <v>19</v>
      </c>
      <c r="H253" s="47"/>
      <c r="I253" s="48"/>
      <c r="J253" s="48">
        <f>D253</f>
        <v>0</v>
      </c>
      <c r="K253" s="48"/>
      <c r="L253" s="49"/>
      <c r="M253" s="50">
        <f>D253*F253</f>
        <v>0</v>
      </c>
      <c r="N253" s="50"/>
      <c r="O253" s="50"/>
      <c r="P253" s="50"/>
      <c r="Q253" s="51">
        <f t="shared" si="7"/>
        <v>0</v>
      </c>
    </row>
    <row r="254" spans="1:17">
      <c r="A254" s="52"/>
      <c r="B254" s="35"/>
      <c r="C254" s="46"/>
      <c r="D254" s="151">
        <v>0</v>
      </c>
      <c r="E254" s="43" t="s">
        <v>20</v>
      </c>
      <c r="F254" s="55">
        <f>'Salary Rate Calculator'!H168</f>
        <v>0</v>
      </c>
      <c r="G254" s="45" t="s">
        <v>21</v>
      </c>
      <c r="H254" s="47">
        <f>D254/173</f>
        <v>0</v>
      </c>
      <c r="I254" s="48"/>
      <c r="J254" s="48"/>
      <c r="K254" s="48"/>
      <c r="L254" s="49"/>
      <c r="M254" s="50">
        <f>D254*F254</f>
        <v>0</v>
      </c>
      <c r="N254" s="50"/>
      <c r="O254" s="50"/>
      <c r="P254" s="50"/>
      <c r="Q254" s="51">
        <f t="shared" si="7"/>
        <v>0</v>
      </c>
    </row>
    <row r="255" spans="1:17">
      <c r="A255" s="35"/>
      <c r="B255" s="35"/>
      <c r="C255" s="150">
        <v>0</v>
      </c>
      <c r="D255" s="53">
        <f>C255/45</f>
        <v>0</v>
      </c>
      <c r="E255" s="43" t="s">
        <v>16</v>
      </c>
      <c r="F255" s="44">
        <f>'Salary Rate Calculator'!K168</f>
        <v>0</v>
      </c>
      <c r="G255" s="45" t="s">
        <v>17</v>
      </c>
      <c r="H255" s="47"/>
      <c r="I255" s="48">
        <f>D255*9</f>
        <v>0</v>
      </c>
      <c r="J255" s="48"/>
      <c r="K255" s="48"/>
      <c r="L255" s="49"/>
      <c r="M255" s="50"/>
      <c r="N255" s="50">
        <f>D255*F255</f>
        <v>0</v>
      </c>
      <c r="O255" s="50"/>
      <c r="P255" s="50"/>
      <c r="Q255" s="51">
        <f t="shared" ref="Q255:Q293" si="8">SUM(L255:P255)</f>
        <v>0</v>
      </c>
    </row>
    <row r="256" spans="1:17">
      <c r="A256" s="35"/>
      <c r="B256" s="35"/>
      <c r="C256" s="46"/>
      <c r="D256" s="151">
        <v>0</v>
      </c>
      <c r="E256" s="43" t="s">
        <v>18</v>
      </c>
      <c r="F256" s="44">
        <f>'Salary Rate Calculator'!M168</f>
        <v>0</v>
      </c>
      <c r="G256" s="45" t="s">
        <v>19</v>
      </c>
      <c r="H256" s="47"/>
      <c r="I256" s="48"/>
      <c r="J256" s="48">
        <f>D256</f>
        <v>0</v>
      </c>
      <c r="K256" s="48"/>
      <c r="L256" s="49"/>
      <c r="M256" s="50"/>
      <c r="N256" s="50">
        <f>D256*F256</f>
        <v>0</v>
      </c>
      <c r="O256" s="50"/>
      <c r="P256" s="50"/>
      <c r="Q256" s="51">
        <f t="shared" si="8"/>
        <v>0</v>
      </c>
    </row>
    <row r="257" spans="1:17">
      <c r="A257" s="52"/>
      <c r="B257" s="35"/>
      <c r="C257" s="46"/>
      <c r="D257" s="151">
        <v>0</v>
      </c>
      <c r="E257" s="43" t="s">
        <v>20</v>
      </c>
      <c r="F257" s="55">
        <f>'Salary Rate Calculator'!L168</f>
        <v>0</v>
      </c>
      <c r="G257" s="45" t="s">
        <v>21</v>
      </c>
      <c r="H257" s="47">
        <f>D257/173</f>
        <v>0</v>
      </c>
      <c r="I257" s="48"/>
      <c r="J257" s="48"/>
      <c r="K257" s="48"/>
      <c r="L257" s="49"/>
      <c r="M257" s="50"/>
      <c r="N257" s="50">
        <f>D257*F257</f>
        <v>0</v>
      </c>
      <c r="O257" s="50"/>
      <c r="P257" s="50"/>
      <c r="Q257" s="51">
        <f t="shared" si="8"/>
        <v>0</v>
      </c>
    </row>
    <row r="258" spans="1:17">
      <c r="A258" s="35"/>
      <c r="B258" s="35"/>
      <c r="C258" s="150">
        <v>0</v>
      </c>
      <c r="D258" s="53">
        <f>C258/30</f>
        <v>0</v>
      </c>
      <c r="E258" s="43" t="s">
        <v>16</v>
      </c>
      <c r="F258" s="44">
        <f>'Salary Rate Calculator'!O168</f>
        <v>0</v>
      </c>
      <c r="G258" s="45" t="s">
        <v>17</v>
      </c>
      <c r="H258" s="47"/>
      <c r="I258" s="48">
        <f>D258*9</f>
        <v>0</v>
      </c>
      <c r="J258" s="48"/>
      <c r="K258" s="48"/>
      <c r="L258" s="49"/>
      <c r="M258" s="50"/>
      <c r="N258" s="50"/>
      <c r="O258" s="50">
        <f>D258*F258</f>
        <v>0</v>
      </c>
      <c r="P258" s="50"/>
      <c r="Q258" s="51">
        <f t="shared" si="8"/>
        <v>0</v>
      </c>
    </row>
    <row r="259" spans="1:17">
      <c r="A259" s="35"/>
      <c r="B259" s="35"/>
      <c r="C259" s="46"/>
      <c r="D259" s="151">
        <v>0</v>
      </c>
      <c r="E259" s="43" t="s">
        <v>18</v>
      </c>
      <c r="F259" s="44">
        <f>'Salary Rate Calculator'!Q168</f>
        <v>0</v>
      </c>
      <c r="G259" s="45" t="s">
        <v>19</v>
      </c>
      <c r="H259" s="47"/>
      <c r="I259" s="48"/>
      <c r="J259" s="48">
        <f>D259</f>
        <v>0</v>
      </c>
      <c r="K259" s="48"/>
      <c r="L259" s="49"/>
      <c r="M259" s="50"/>
      <c r="N259" s="50"/>
      <c r="O259" s="50">
        <f>D259*F259</f>
        <v>0</v>
      </c>
      <c r="P259" s="50"/>
      <c r="Q259" s="51">
        <f t="shared" si="8"/>
        <v>0</v>
      </c>
    </row>
    <row r="260" spans="1:17">
      <c r="A260" s="52"/>
      <c r="B260" s="35"/>
      <c r="C260" s="46"/>
      <c r="D260" s="151">
        <v>0</v>
      </c>
      <c r="E260" s="43" t="s">
        <v>20</v>
      </c>
      <c r="F260" s="55">
        <f>'Salary Rate Calculator'!P168</f>
        <v>0</v>
      </c>
      <c r="G260" s="45" t="s">
        <v>21</v>
      </c>
      <c r="H260" s="47">
        <f>D260/173</f>
        <v>0</v>
      </c>
      <c r="I260" s="48"/>
      <c r="J260" s="48"/>
      <c r="K260" s="48"/>
      <c r="L260" s="49"/>
      <c r="M260" s="50"/>
      <c r="N260" s="50"/>
      <c r="O260" s="50">
        <f>D260*F260</f>
        <v>0</v>
      </c>
      <c r="P260" s="50"/>
      <c r="Q260" s="51">
        <f t="shared" si="8"/>
        <v>0</v>
      </c>
    </row>
    <row r="261" spans="1:17">
      <c r="A261" s="35"/>
      <c r="B261" s="35"/>
      <c r="C261" s="150">
        <v>0</v>
      </c>
      <c r="D261" s="53">
        <f>C261/30</f>
        <v>0</v>
      </c>
      <c r="E261" s="43" t="s">
        <v>16</v>
      </c>
      <c r="F261" s="44">
        <f>'Salary Rate Calculator'!S168</f>
        <v>0</v>
      </c>
      <c r="G261" s="45" t="s">
        <v>17</v>
      </c>
      <c r="H261" s="47"/>
      <c r="I261" s="48">
        <f>D261*9</f>
        <v>0</v>
      </c>
      <c r="J261" s="48"/>
      <c r="K261" s="48"/>
      <c r="L261" s="49"/>
      <c r="M261" s="50"/>
      <c r="N261" s="50"/>
      <c r="O261" s="50"/>
      <c r="P261" s="50">
        <f>D261*F261</f>
        <v>0</v>
      </c>
      <c r="Q261" s="51">
        <f t="shared" si="8"/>
        <v>0</v>
      </c>
    </row>
    <row r="262" spans="1:17">
      <c r="A262" s="35"/>
      <c r="B262" s="35"/>
      <c r="C262" s="46"/>
      <c r="D262" s="151">
        <v>0</v>
      </c>
      <c r="E262" s="43" t="s">
        <v>18</v>
      </c>
      <c r="F262" s="44">
        <f>'Salary Rate Calculator'!U168</f>
        <v>0</v>
      </c>
      <c r="G262" s="45" t="s">
        <v>19</v>
      </c>
      <c r="H262" s="47"/>
      <c r="I262" s="48"/>
      <c r="J262" s="48">
        <f>D262</f>
        <v>0</v>
      </c>
      <c r="K262" s="48"/>
      <c r="L262" s="49"/>
      <c r="M262" s="50"/>
      <c r="N262" s="50"/>
      <c r="O262" s="50"/>
      <c r="P262" s="50">
        <f>D262*F262</f>
        <v>0</v>
      </c>
      <c r="Q262" s="51">
        <f t="shared" si="8"/>
        <v>0</v>
      </c>
    </row>
    <row r="263" spans="1:17">
      <c r="A263" s="52"/>
      <c r="B263" s="35"/>
      <c r="C263" s="46"/>
      <c r="D263" s="151">
        <v>0</v>
      </c>
      <c r="E263" s="43" t="s">
        <v>20</v>
      </c>
      <c r="F263" s="55">
        <f>'Salary Rate Calculator'!T168</f>
        <v>0</v>
      </c>
      <c r="G263" s="45" t="s">
        <v>21</v>
      </c>
      <c r="H263" s="47">
        <f>D263/173</f>
        <v>0</v>
      </c>
      <c r="I263" s="48"/>
      <c r="J263" s="48"/>
      <c r="K263" s="48"/>
      <c r="L263" s="49"/>
      <c r="M263" s="50"/>
      <c r="N263" s="50"/>
      <c r="O263" s="50"/>
      <c r="P263" s="50">
        <f>D263*F263</f>
        <v>0</v>
      </c>
      <c r="Q263" s="51">
        <f t="shared" si="8"/>
        <v>0</v>
      </c>
    </row>
    <row r="264" spans="1:17">
      <c r="A264" s="199" t="str">
        <f>'Salary Rate Calculator'!H171</f>
        <v>Faculty 18</v>
      </c>
      <c r="B264" s="35"/>
      <c r="C264" s="150">
        <v>0</v>
      </c>
      <c r="D264" s="53">
        <f>C264/45</f>
        <v>0</v>
      </c>
      <c r="E264" s="43" t="s">
        <v>16</v>
      </c>
      <c r="F264" s="44">
        <f>'Salary Rate Calculator'!C178</f>
        <v>0</v>
      </c>
      <c r="G264" s="45" t="s">
        <v>17</v>
      </c>
      <c r="H264" s="47"/>
      <c r="I264" s="48">
        <f>D264*9</f>
        <v>0</v>
      </c>
      <c r="J264" s="48"/>
      <c r="K264" s="48"/>
      <c r="L264" s="49">
        <f>F264*D264</f>
        <v>0</v>
      </c>
      <c r="M264" s="50"/>
      <c r="N264" s="50"/>
      <c r="O264" s="50"/>
      <c r="P264" s="50"/>
      <c r="Q264" s="51">
        <f t="shared" si="8"/>
        <v>0</v>
      </c>
    </row>
    <row r="265" spans="1:17">
      <c r="A265" s="52"/>
      <c r="B265" s="35"/>
      <c r="C265" s="46"/>
      <c r="D265" s="151">
        <v>0</v>
      </c>
      <c r="E265" s="43" t="s">
        <v>18</v>
      </c>
      <c r="F265" s="44">
        <f>'Salary Rate Calculator'!E178</f>
        <v>0</v>
      </c>
      <c r="G265" s="45" t="s">
        <v>19</v>
      </c>
      <c r="H265" s="47"/>
      <c r="I265" s="48"/>
      <c r="J265" s="48">
        <f>D265</f>
        <v>0</v>
      </c>
      <c r="K265" s="48"/>
      <c r="L265" s="49">
        <f>F265*D265</f>
        <v>0</v>
      </c>
      <c r="M265" s="50"/>
      <c r="N265" s="50"/>
      <c r="O265" s="50"/>
      <c r="P265" s="50"/>
      <c r="Q265" s="51">
        <f t="shared" si="8"/>
        <v>0</v>
      </c>
    </row>
    <row r="266" spans="1:17">
      <c r="A266" s="52"/>
      <c r="B266" s="35"/>
      <c r="C266" s="46"/>
      <c r="D266" s="151">
        <v>0</v>
      </c>
      <c r="E266" s="43" t="s">
        <v>20</v>
      </c>
      <c r="F266" s="55">
        <f>'Salary Rate Calculator'!D178</f>
        <v>0</v>
      </c>
      <c r="G266" s="45" t="s">
        <v>21</v>
      </c>
      <c r="H266" s="47">
        <f>D266/173</f>
        <v>0</v>
      </c>
      <c r="I266" s="48"/>
      <c r="J266" s="48"/>
      <c r="K266" s="48"/>
      <c r="L266" s="49">
        <f>D266*F266</f>
        <v>0</v>
      </c>
      <c r="M266" s="50"/>
      <c r="N266" s="50"/>
      <c r="O266" s="50"/>
      <c r="P266" s="50"/>
      <c r="Q266" s="51">
        <f t="shared" si="8"/>
        <v>0</v>
      </c>
    </row>
    <row r="267" spans="1:17">
      <c r="A267" s="35"/>
      <c r="B267" s="35"/>
      <c r="C267" s="150">
        <v>0</v>
      </c>
      <c r="D267" s="53">
        <f>C267/45</f>
        <v>0</v>
      </c>
      <c r="E267" s="43" t="s">
        <v>16</v>
      </c>
      <c r="F267" s="44">
        <f>'Salary Rate Calculator'!G178</f>
        <v>0</v>
      </c>
      <c r="G267" s="45" t="s">
        <v>17</v>
      </c>
      <c r="H267" s="47"/>
      <c r="I267" s="48">
        <f>D267*9</f>
        <v>0</v>
      </c>
      <c r="J267" s="48"/>
      <c r="K267" s="48"/>
      <c r="L267" s="49"/>
      <c r="M267" s="50">
        <f>D267*F267</f>
        <v>0</v>
      </c>
      <c r="N267" s="50"/>
      <c r="O267" s="50"/>
      <c r="P267" s="50"/>
      <c r="Q267" s="51">
        <f t="shared" si="8"/>
        <v>0</v>
      </c>
    </row>
    <row r="268" spans="1:17">
      <c r="A268" s="35"/>
      <c r="B268" s="35"/>
      <c r="C268" s="46"/>
      <c r="D268" s="151">
        <v>0</v>
      </c>
      <c r="E268" s="43" t="s">
        <v>18</v>
      </c>
      <c r="F268" s="44">
        <f>'Salary Rate Calculator'!I178</f>
        <v>0</v>
      </c>
      <c r="G268" s="45" t="s">
        <v>19</v>
      </c>
      <c r="H268" s="47"/>
      <c r="I268" s="48"/>
      <c r="J268" s="48">
        <f>D268</f>
        <v>0</v>
      </c>
      <c r="K268" s="48"/>
      <c r="L268" s="49"/>
      <c r="M268" s="50">
        <f>D268*F268</f>
        <v>0</v>
      </c>
      <c r="N268" s="50"/>
      <c r="O268" s="50"/>
      <c r="P268" s="50"/>
      <c r="Q268" s="51">
        <f t="shared" si="8"/>
        <v>0</v>
      </c>
    </row>
    <row r="269" spans="1:17">
      <c r="A269" s="52"/>
      <c r="B269" s="35"/>
      <c r="C269" s="46"/>
      <c r="D269" s="151">
        <v>0</v>
      </c>
      <c r="E269" s="43" t="s">
        <v>20</v>
      </c>
      <c r="F269" s="55">
        <f>'Salary Rate Calculator'!H178</f>
        <v>0</v>
      </c>
      <c r="G269" s="45" t="s">
        <v>21</v>
      </c>
      <c r="H269" s="47">
        <f>D269/173</f>
        <v>0</v>
      </c>
      <c r="I269" s="48"/>
      <c r="J269" s="48"/>
      <c r="K269" s="48"/>
      <c r="L269" s="49"/>
      <c r="M269" s="50">
        <f>D269*F269</f>
        <v>0</v>
      </c>
      <c r="N269" s="50"/>
      <c r="O269" s="50"/>
      <c r="P269" s="50"/>
      <c r="Q269" s="51">
        <f t="shared" si="8"/>
        <v>0</v>
      </c>
    </row>
    <row r="270" spans="1:17">
      <c r="A270" s="35"/>
      <c r="B270" s="35"/>
      <c r="C270" s="150">
        <v>0</v>
      </c>
      <c r="D270" s="53">
        <f>C270/45</f>
        <v>0</v>
      </c>
      <c r="E270" s="43" t="s">
        <v>16</v>
      </c>
      <c r="F270" s="44">
        <f>'Salary Rate Calculator'!K178</f>
        <v>0</v>
      </c>
      <c r="G270" s="45" t="s">
        <v>17</v>
      </c>
      <c r="H270" s="47"/>
      <c r="I270" s="48">
        <f>D270*9</f>
        <v>0</v>
      </c>
      <c r="J270" s="48"/>
      <c r="K270" s="48"/>
      <c r="L270" s="49"/>
      <c r="M270" s="50"/>
      <c r="N270" s="50">
        <f>D270*F270</f>
        <v>0</v>
      </c>
      <c r="O270" s="50"/>
      <c r="P270" s="50"/>
      <c r="Q270" s="51">
        <f t="shared" si="8"/>
        <v>0</v>
      </c>
    </row>
    <row r="271" spans="1:17">
      <c r="A271" s="35"/>
      <c r="B271" s="35"/>
      <c r="C271" s="46"/>
      <c r="D271" s="151">
        <v>0</v>
      </c>
      <c r="E271" s="43" t="s">
        <v>18</v>
      </c>
      <c r="F271" s="44">
        <f>'Salary Rate Calculator'!M178</f>
        <v>0</v>
      </c>
      <c r="G271" s="45" t="s">
        <v>19</v>
      </c>
      <c r="H271" s="47"/>
      <c r="I271" s="48"/>
      <c r="J271" s="48">
        <f>D271</f>
        <v>0</v>
      </c>
      <c r="K271" s="48"/>
      <c r="L271" s="49"/>
      <c r="M271" s="50"/>
      <c r="N271" s="50">
        <f>D271*F271</f>
        <v>0</v>
      </c>
      <c r="O271" s="50"/>
      <c r="P271" s="50"/>
      <c r="Q271" s="51">
        <f t="shared" si="8"/>
        <v>0</v>
      </c>
    </row>
    <row r="272" spans="1:17">
      <c r="A272" s="52"/>
      <c r="B272" s="35"/>
      <c r="C272" s="46"/>
      <c r="D272" s="151">
        <v>0</v>
      </c>
      <c r="E272" s="43" t="s">
        <v>20</v>
      </c>
      <c r="F272" s="55">
        <f>'Salary Rate Calculator'!L178</f>
        <v>0</v>
      </c>
      <c r="G272" s="45" t="s">
        <v>21</v>
      </c>
      <c r="H272" s="47">
        <f>D272/173</f>
        <v>0</v>
      </c>
      <c r="I272" s="48"/>
      <c r="J272" s="48"/>
      <c r="K272" s="48"/>
      <c r="L272" s="49"/>
      <c r="M272" s="50"/>
      <c r="N272" s="50">
        <f>D272*F272</f>
        <v>0</v>
      </c>
      <c r="O272" s="50"/>
      <c r="P272" s="50"/>
      <c r="Q272" s="51">
        <f t="shared" si="8"/>
        <v>0</v>
      </c>
    </row>
    <row r="273" spans="1:17">
      <c r="A273" s="35"/>
      <c r="B273" s="35"/>
      <c r="C273" s="150">
        <v>0</v>
      </c>
      <c r="D273" s="53">
        <f>C273/30</f>
        <v>0</v>
      </c>
      <c r="E273" s="43" t="s">
        <v>16</v>
      </c>
      <c r="F273" s="44">
        <f>'Salary Rate Calculator'!O178</f>
        <v>0</v>
      </c>
      <c r="G273" s="45" t="s">
        <v>17</v>
      </c>
      <c r="H273" s="47"/>
      <c r="I273" s="48">
        <f>D273*9</f>
        <v>0</v>
      </c>
      <c r="J273" s="48"/>
      <c r="K273" s="48"/>
      <c r="L273" s="49"/>
      <c r="M273" s="50"/>
      <c r="N273" s="50"/>
      <c r="O273" s="50">
        <f>D273*F273</f>
        <v>0</v>
      </c>
      <c r="P273" s="50"/>
      <c r="Q273" s="51">
        <f t="shared" si="8"/>
        <v>0</v>
      </c>
    </row>
    <row r="274" spans="1:17">
      <c r="A274" s="35"/>
      <c r="B274" s="35"/>
      <c r="C274" s="46"/>
      <c r="D274" s="151">
        <v>0</v>
      </c>
      <c r="E274" s="43" t="s">
        <v>18</v>
      </c>
      <c r="F274" s="44">
        <f>'Salary Rate Calculator'!Q178</f>
        <v>0</v>
      </c>
      <c r="G274" s="45" t="s">
        <v>19</v>
      </c>
      <c r="H274" s="47"/>
      <c r="I274" s="48"/>
      <c r="J274" s="48">
        <f>D274</f>
        <v>0</v>
      </c>
      <c r="K274" s="48"/>
      <c r="L274" s="49"/>
      <c r="M274" s="50"/>
      <c r="N274" s="50"/>
      <c r="O274" s="50">
        <f>D274*F274</f>
        <v>0</v>
      </c>
      <c r="P274" s="50"/>
      <c r="Q274" s="51">
        <f t="shared" si="8"/>
        <v>0</v>
      </c>
    </row>
    <row r="275" spans="1:17">
      <c r="A275" s="52"/>
      <c r="B275" s="35"/>
      <c r="C275" s="46"/>
      <c r="D275" s="151">
        <v>0</v>
      </c>
      <c r="E275" s="43" t="s">
        <v>20</v>
      </c>
      <c r="F275" s="55">
        <f>'Salary Rate Calculator'!P178</f>
        <v>0</v>
      </c>
      <c r="G275" s="45" t="s">
        <v>21</v>
      </c>
      <c r="H275" s="47">
        <f>D275/173</f>
        <v>0</v>
      </c>
      <c r="I275" s="48"/>
      <c r="J275" s="48"/>
      <c r="K275" s="48"/>
      <c r="L275" s="49"/>
      <c r="M275" s="50"/>
      <c r="N275" s="50"/>
      <c r="O275" s="50">
        <f>D275*F275</f>
        <v>0</v>
      </c>
      <c r="P275" s="50"/>
      <c r="Q275" s="51">
        <f t="shared" si="8"/>
        <v>0</v>
      </c>
    </row>
    <row r="276" spans="1:17">
      <c r="A276" s="35"/>
      <c r="B276" s="35"/>
      <c r="C276" s="150">
        <v>0</v>
      </c>
      <c r="D276" s="53">
        <f>C276/30</f>
        <v>0</v>
      </c>
      <c r="E276" s="43" t="s">
        <v>16</v>
      </c>
      <c r="F276" s="44">
        <f>'Salary Rate Calculator'!S178</f>
        <v>0</v>
      </c>
      <c r="G276" s="45" t="s">
        <v>17</v>
      </c>
      <c r="H276" s="47"/>
      <c r="I276" s="48">
        <f>D276*9</f>
        <v>0</v>
      </c>
      <c r="J276" s="48"/>
      <c r="K276" s="48"/>
      <c r="L276" s="49"/>
      <c r="M276" s="50"/>
      <c r="N276" s="50"/>
      <c r="O276" s="50"/>
      <c r="P276" s="50">
        <f>D276*F276</f>
        <v>0</v>
      </c>
      <c r="Q276" s="51">
        <f t="shared" si="8"/>
        <v>0</v>
      </c>
    </row>
    <row r="277" spans="1:17">
      <c r="A277" s="35"/>
      <c r="B277" s="35"/>
      <c r="C277" s="46"/>
      <c r="D277" s="151">
        <v>0</v>
      </c>
      <c r="E277" s="43" t="s">
        <v>18</v>
      </c>
      <c r="F277" s="44">
        <f>'Salary Rate Calculator'!U178</f>
        <v>0</v>
      </c>
      <c r="G277" s="45" t="s">
        <v>19</v>
      </c>
      <c r="H277" s="47"/>
      <c r="I277" s="48"/>
      <c r="J277" s="48">
        <f>D277</f>
        <v>0</v>
      </c>
      <c r="K277" s="48"/>
      <c r="L277" s="49"/>
      <c r="M277" s="50"/>
      <c r="N277" s="50"/>
      <c r="O277" s="50"/>
      <c r="P277" s="50">
        <f>D277*F277</f>
        <v>0</v>
      </c>
      <c r="Q277" s="51">
        <f t="shared" si="8"/>
        <v>0</v>
      </c>
    </row>
    <row r="278" spans="1:17">
      <c r="A278" s="52"/>
      <c r="B278" s="35"/>
      <c r="C278" s="46"/>
      <c r="D278" s="151">
        <v>0</v>
      </c>
      <c r="E278" s="43" t="s">
        <v>20</v>
      </c>
      <c r="F278" s="55">
        <f>'Salary Rate Calculator'!T178</f>
        <v>0</v>
      </c>
      <c r="G278" s="45" t="s">
        <v>21</v>
      </c>
      <c r="H278" s="47">
        <f t="shared" ref="H278" si="9">D278/173</f>
        <v>0</v>
      </c>
      <c r="I278" s="48"/>
      <c r="J278" s="48"/>
      <c r="K278" s="48"/>
      <c r="L278" s="49"/>
      <c r="M278" s="50"/>
      <c r="N278" s="50"/>
      <c r="O278" s="50"/>
      <c r="P278" s="50">
        <f>D278*F278</f>
        <v>0</v>
      </c>
      <c r="Q278" s="51">
        <f t="shared" si="8"/>
        <v>0</v>
      </c>
    </row>
    <row r="279" spans="1:17">
      <c r="A279" s="152" t="str">
        <f>'Salary Rate Calculator'!H181</f>
        <v>Faculty 19</v>
      </c>
      <c r="B279" s="35"/>
      <c r="C279" s="150">
        <v>0</v>
      </c>
      <c r="D279" s="53">
        <f>C279/45</f>
        <v>0</v>
      </c>
      <c r="E279" s="43" t="s">
        <v>16</v>
      </c>
      <c r="F279" s="44">
        <f>'Salary Rate Calculator'!C188</f>
        <v>0</v>
      </c>
      <c r="G279" s="45" t="s">
        <v>17</v>
      </c>
      <c r="H279" s="47"/>
      <c r="I279" s="48">
        <f>D279*9</f>
        <v>0</v>
      </c>
      <c r="J279" s="48"/>
      <c r="K279" s="48"/>
      <c r="L279" s="49">
        <f>F279*D279</f>
        <v>0</v>
      </c>
      <c r="M279" s="50"/>
      <c r="N279" s="50"/>
      <c r="O279" s="50"/>
      <c r="P279" s="50"/>
      <c r="Q279" s="51">
        <f t="shared" si="8"/>
        <v>0</v>
      </c>
    </row>
    <row r="280" spans="1:17">
      <c r="A280" s="52"/>
      <c r="B280" s="35"/>
      <c r="C280" s="46"/>
      <c r="D280" s="151">
        <v>0</v>
      </c>
      <c r="E280" s="43" t="s">
        <v>18</v>
      </c>
      <c r="F280" s="44">
        <f>'Salary Rate Calculator'!E188</f>
        <v>0</v>
      </c>
      <c r="G280" s="45" t="s">
        <v>19</v>
      </c>
      <c r="H280" s="47"/>
      <c r="I280" s="48"/>
      <c r="J280" s="48">
        <f>D280</f>
        <v>0</v>
      </c>
      <c r="K280" s="48"/>
      <c r="L280" s="49">
        <f>F280*D280</f>
        <v>0</v>
      </c>
      <c r="M280" s="50"/>
      <c r="N280" s="50"/>
      <c r="O280" s="50"/>
      <c r="P280" s="50"/>
      <c r="Q280" s="51">
        <f t="shared" si="8"/>
        <v>0</v>
      </c>
    </row>
    <row r="281" spans="1:17">
      <c r="A281" s="52"/>
      <c r="B281" s="35"/>
      <c r="C281" s="46"/>
      <c r="D281" s="151">
        <v>0</v>
      </c>
      <c r="E281" s="43" t="s">
        <v>20</v>
      </c>
      <c r="F281" s="55">
        <f>'Salary Rate Calculator'!D188</f>
        <v>0</v>
      </c>
      <c r="G281" s="45" t="s">
        <v>21</v>
      </c>
      <c r="H281" s="47">
        <f>D281/173</f>
        <v>0</v>
      </c>
      <c r="I281" s="48"/>
      <c r="J281" s="48"/>
      <c r="K281" s="48"/>
      <c r="L281" s="49">
        <f>D281*F281</f>
        <v>0</v>
      </c>
      <c r="M281" s="50"/>
      <c r="N281" s="50"/>
      <c r="O281" s="50"/>
      <c r="P281" s="50"/>
      <c r="Q281" s="51">
        <f t="shared" si="8"/>
        <v>0</v>
      </c>
    </row>
    <row r="282" spans="1:17">
      <c r="A282" s="35"/>
      <c r="B282" s="35"/>
      <c r="C282" s="150">
        <v>0</v>
      </c>
      <c r="D282" s="53">
        <f>C282/45</f>
        <v>0</v>
      </c>
      <c r="E282" s="43" t="s">
        <v>16</v>
      </c>
      <c r="F282" s="44">
        <f>'Salary Rate Calculator'!G188</f>
        <v>0</v>
      </c>
      <c r="G282" s="45" t="s">
        <v>17</v>
      </c>
      <c r="H282" s="47"/>
      <c r="I282" s="48">
        <f>D282*9</f>
        <v>0</v>
      </c>
      <c r="J282" s="48"/>
      <c r="K282" s="48"/>
      <c r="L282" s="49"/>
      <c r="M282" s="50">
        <f>D282*F282</f>
        <v>0</v>
      </c>
      <c r="N282" s="50"/>
      <c r="O282" s="50"/>
      <c r="P282" s="50"/>
      <c r="Q282" s="51">
        <f t="shared" si="8"/>
        <v>0</v>
      </c>
    </row>
    <row r="283" spans="1:17">
      <c r="A283" s="35"/>
      <c r="B283" s="35"/>
      <c r="C283" s="46"/>
      <c r="D283" s="151">
        <v>0</v>
      </c>
      <c r="E283" s="43" t="s">
        <v>18</v>
      </c>
      <c r="F283" s="44">
        <f>'Salary Rate Calculator'!I188</f>
        <v>0</v>
      </c>
      <c r="G283" s="45" t="s">
        <v>19</v>
      </c>
      <c r="H283" s="47"/>
      <c r="I283" s="48"/>
      <c r="J283" s="48">
        <f>D283</f>
        <v>0</v>
      </c>
      <c r="K283" s="48"/>
      <c r="L283" s="49"/>
      <c r="M283" s="50">
        <f>D283*F283</f>
        <v>0</v>
      </c>
      <c r="N283" s="50"/>
      <c r="O283" s="50"/>
      <c r="P283" s="50"/>
      <c r="Q283" s="51">
        <f t="shared" si="8"/>
        <v>0</v>
      </c>
    </row>
    <row r="284" spans="1:17">
      <c r="A284" s="52"/>
      <c r="B284" s="35"/>
      <c r="C284" s="46"/>
      <c r="D284" s="151">
        <v>0</v>
      </c>
      <c r="E284" s="43" t="s">
        <v>20</v>
      </c>
      <c r="F284" s="55">
        <f>'Salary Rate Calculator'!H188</f>
        <v>0</v>
      </c>
      <c r="G284" s="45" t="s">
        <v>21</v>
      </c>
      <c r="H284" s="47">
        <f>D284/173</f>
        <v>0</v>
      </c>
      <c r="I284" s="48"/>
      <c r="J284" s="48"/>
      <c r="K284" s="48"/>
      <c r="L284" s="49"/>
      <c r="M284" s="50">
        <f>D284*F284</f>
        <v>0</v>
      </c>
      <c r="N284" s="50"/>
      <c r="O284" s="50"/>
      <c r="P284" s="50"/>
      <c r="Q284" s="51">
        <f t="shared" si="8"/>
        <v>0</v>
      </c>
    </row>
    <row r="285" spans="1:17">
      <c r="A285" s="35"/>
      <c r="B285" s="35"/>
      <c r="C285" s="150">
        <v>0</v>
      </c>
      <c r="D285" s="53">
        <f>C285/45</f>
        <v>0</v>
      </c>
      <c r="E285" s="43" t="s">
        <v>16</v>
      </c>
      <c r="F285" s="44">
        <f>'Salary Rate Calculator'!K188</f>
        <v>0</v>
      </c>
      <c r="G285" s="45" t="s">
        <v>17</v>
      </c>
      <c r="H285" s="47"/>
      <c r="I285" s="48">
        <f>D285*9</f>
        <v>0</v>
      </c>
      <c r="J285" s="48"/>
      <c r="K285" s="48"/>
      <c r="L285" s="49"/>
      <c r="M285" s="50"/>
      <c r="N285" s="50">
        <f>D285*F285</f>
        <v>0</v>
      </c>
      <c r="O285" s="50"/>
      <c r="P285" s="50"/>
      <c r="Q285" s="51">
        <f t="shared" si="8"/>
        <v>0</v>
      </c>
    </row>
    <row r="286" spans="1:17">
      <c r="A286" s="35"/>
      <c r="B286" s="35"/>
      <c r="C286" s="46"/>
      <c r="D286" s="151">
        <v>0</v>
      </c>
      <c r="E286" s="43" t="s">
        <v>18</v>
      </c>
      <c r="F286" s="44">
        <f>'Salary Rate Calculator'!M188</f>
        <v>0</v>
      </c>
      <c r="G286" s="45" t="s">
        <v>19</v>
      </c>
      <c r="H286" s="47"/>
      <c r="I286" s="48"/>
      <c r="J286" s="48">
        <f>D286</f>
        <v>0</v>
      </c>
      <c r="K286" s="48"/>
      <c r="L286" s="49"/>
      <c r="M286" s="50"/>
      <c r="N286" s="50">
        <f>D286*F286</f>
        <v>0</v>
      </c>
      <c r="O286" s="50"/>
      <c r="P286" s="50"/>
      <c r="Q286" s="51">
        <f t="shared" si="8"/>
        <v>0</v>
      </c>
    </row>
    <row r="287" spans="1:17">
      <c r="A287" s="52"/>
      <c r="B287" s="35"/>
      <c r="C287" s="46"/>
      <c r="D287" s="151">
        <v>0</v>
      </c>
      <c r="E287" s="43" t="s">
        <v>20</v>
      </c>
      <c r="F287" s="55">
        <f>'Salary Rate Calculator'!L188</f>
        <v>0</v>
      </c>
      <c r="G287" s="45" t="s">
        <v>21</v>
      </c>
      <c r="H287" s="47">
        <f>D287/173</f>
        <v>0</v>
      </c>
      <c r="I287" s="48"/>
      <c r="J287" s="48"/>
      <c r="K287" s="48"/>
      <c r="L287" s="49"/>
      <c r="M287" s="50"/>
      <c r="N287" s="50">
        <f>D287*F287</f>
        <v>0</v>
      </c>
      <c r="O287" s="50"/>
      <c r="P287" s="50"/>
      <c r="Q287" s="51">
        <f t="shared" si="8"/>
        <v>0</v>
      </c>
    </row>
    <row r="288" spans="1:17">
      <c r="A288" s="35"/>
      <c r="B288" s="35"/>
      <c r="C288" s="150">
        <v>0</v>
      </c>
      <c r="D288" s="53">
        <f>C288/30</f>
        <v>0</v>
      </c>
      <c r="E288" s="43" t="s">
        <v>16</v>
      </c>
      <c r="F288" s="44">
        <f>'Salary Rate Calculator'!O188</f>
        <v>0</v>
      </c>
      <c r="G288" s="45" t="s">
        <v>17</v>
      </c>
      <c r="H288" s="47"/>
      <c r="I288" s="48">
        <f>D288*9</f>
        <v>0</v>
      </c>
      <c r="J288" s="48"/>
      <c r="K288" s="48"/>
      <c r="L288" s="49"/>
      <c r="M288" s="50"/>
      <c r="N288" s="50"/>
      <c r="O288" s="50">
        <f>D288*F288</f>
        <v>0</v>
      </c>
      <c r="P288" s="50"/>
      <c r="Q288" s="51">
        <f t="shared" si="8"/>
        <v>0</v>
      </c>
    </row>
    <row r="289" spans="1:17">
      <c r="A289" s="35"/>
      <c r="B289" s="35"/>
      <c r="C289" s="46"/>
      <c r="D289" s="151">
        <v>0</v>
      </c>
      <c r="E289" s="43" t="s">
        <v>18</v>
      </c>
      <c r="F289" s="44">
        <f>'Salary Rate Calculator'!Q188</f>
        <v>0</v>
      </c>
      <c r="G289" s="45" t="s">
        <v>19</v>
      </c>
      <c r="H289" s="47"/>
      <c r="I289" s="48"/>
      <c r="J289" s="48">
        <f>D289</f>
        <v>0</v>
      </c>
      <c r="K289" s="48"/>
      <c r="L289" s="49"/>
      <c r="M289" s="50"/>
      <c r="N289" s="50"/>
      <c r="O289" s="50">
        <f>D289*F289</f>
        <v>0</v>
      </c>
      <c r="P289" s="50"/>
      <c r="Q289" s="51">
        <f t="shared" si="8"/>
        <v>0</v>
      </c>
    </row>
    <row r="290" spans="1:17">
      <c r="A290" s="52"/>
      <c r="B290" s="35"/>
      <c r="C290" s="46"/>
      <c r="D290" s="151">
        <v>0</v>
      </c>
      <c r="E290" s="43" t="s">
        <v>20</v>
      </c>
      <c r="F290" s="55">
        <f>'Salary Rate Calculator'!P188</f>
        <v>0</v>
      </c>
      <c r="G290" s="45" t="s">
        <v>21</v>
      </c>
      <c r="H290" s="47">
        <f>D290/173</f>
        <v>0</v>
      </c>
      <c r="I290" s="48"/>
      <c r="J290" s="48"/>
      <c r="K290" s="48"/>
      <c r="L290" s="49"/>
      <c r="M290" s="50"/>
      <c r="N290" s="50"/>
      <c r="O290" s="50">
        <f>D290*F290</f>
        <v>0</v>
      </c>
      <c r="P290" s="50"/>
      <c r="Q290" s="51">
        <f t="shared" si="8"/>
        <v>0</v>
      </c>
    </row>
    <row r="291" spans="1:17">
      <c r="A291" s="35"/>
      <c r="B291" s="35"/>
      <c r="C291" s="150">
        <v>0</v>
      </c>
      <c r="D291" s="53">
        <f>C291/30</f>
        <v>0</v>
      </c>
      <c r="E291" s="43" t="s">
        <v>16</v>
      </c>
      <c r="F291" s="44">
        <f>'Salary Rate Calculator'!S188</f>
        <v>0</v>
      </c>
      <c r="G291" s="45" t="s">
        <v>17</v>
      </c>
      <c r="H291" s="47"/>
      <c r="I291" s="48">
        <f>D291*9</f>
        <v>0</v>
      </c>
      <c r="J291" s="48"/>
      <c r="K291" s="48"/>
      <c r="L291" s="49"/>
      <c r="M291" s="50"/>
      <c r="N291" s="50"/>
      <c r="O291" s="50"/>
      <c r="P291" s="50">
        <f>D291*F291</f>
        <v>0</v>
      </c>
      <c r="Q291" s="51">
        <f t="shared" si="8"/>
        <v>0</v>
      </c>
    </row>
    <row r="292" spans="1:17">
      <c r="A292" s="35"/>
      <c r="B292" s="35"/>
      <c r="C292" s="46"/>
      <c r="D292" s="151">
        <v>0</v>
      </c>
      <c r="E292" s="43" t="s">
        <v>18</v>
      </c>
      <c r="F292" s="44">
        <f>'Salary Rate Calculator'!U188</f>
        <v>0</v>
      </c>
      <c r="G292" s="45" t="s">
        <v>19</v>
      </c>
      <c r="H292" s="47"/>
      <c r="I292" s="48"/>
      <c r="J292" s="48">
        <f>D292</f>
        <v>0</v>
      </c>
      <c r="K292" s="48"/>
      <c r="L292" s="49"/>
      <c r="M292" s="50"/>
      <c r="N292" s="50"/>
      <c r="O292" s="50"/>
      <c r="P292" s="50">
        <f>D292*F292</f>
        <v>0</v>
      </c>
      <c r="Q292" s="51">
        <f t="shared" si="8"/>
        <v>0</v>
      </c>
    </row>
    <row r="293" spans="1:17">
      <c r="A293" s="52"/>
      <c r="B293" s="35"/>
      <c r="C293" s="46"/>
      <c r="D293" s="151">
        <v>0</v>
      </c>
      <c r="E293" s="43" t="s">
        <v>20</v>
      </c>
      <c r="F293" s="55">
        <f>'Salary Rate Calculator'!T188</f>
        <v>0</v>
      </c>
      <c r="G293" s="45" t="s">
        <v>21</v>
      </c>
      <c r="H293" s="47">
        <f>D293/173</f>
        <v>0</v>
      </c>
      <c r="I293" s="48"/>
      <c r="J293" s="48"/>
      <c r="K293" s="48"/>
      <c r="L293" s="49"/>
      <c r="M293" s="50"/>
      <c r="N293" s="50"/>
      <c r="O293" s="50"/>
      <c r="P293" s="50">
        <f>D293*F293</f>
        <v>0</v>
      </c>
      <c r="Q293" s="51">
        <f t="shared" si="8"/>
        <v>0</v>
      </c>
    </row>
    <row r="294" spans="1:17">
      <c r="A294" s="149" t="str">
        <f>'Salary Rate Calculator'!H191</f>
        <v>Faculty 20</v>
      </c>
      <c r="B294" s="35"/>
      <c r="C294" s="150">
        <v>0</v>
      </c>
      <c r="D294" s="53">
        <f>C294/45</f>
        <v>0</v>
      </c>
      <c r="E294" s="43" t="s">
        <v>16</v>
      </c>
      <c r="F294" s="44">
        <f>'Salary Rate Calculator'!C198</f>
        <v>0</v>
      </c>
      <c r="G294" s="45" t="s">
        <v>17</v>
      </c>
      <c r="H294" s="47"/>
      <c r="I294" s="48">
        <f>D294*9</f>
        <v>0</v>
      </c>
      <c r="J294" s="48"/>
      <c r="K294" s="48"/>
      <c r="L294" s="49">
        <f>F294*D294</f>
        <v>0</v>
      </c>
      <c r="M294" s="50"/>
      <c r="N294" s="50"/>
      <c r="O294" s="50"/>
      <c r="P294" s="50"/>
      <c r="Q294" s="51">
        <f>SUM(L294:P294)</f>
        <v>0</v>
      </c>
    </row>
    <row r="295" spans="1:17">
      <c r="A295" s="52"/>
      <c r="B295" s="35"/>
      <c r="C295" s="46"/>
      <c r="D295" s="151">
        <v>0</v>
      </c>
      <c r="E295" s="43" t="s">
        <v>18</v>
      </c>
      <c r="F295" s="44">
        <f>'Salary Rate Calculator'!E198</f>
        <v>0</v>
      </c>
      <c r="G295" s="45" t="s">
        <v>19</v>
      </c>
      <c r="H295" s="47"/>
      <c r="I295" s="48"/>
      <c r="J295" s="48">
        <f>D295</f>
        <v>0</v>
      </c>
      <c r="K295" s="48"/>
      <c r="L295" s="49">
        <f>F295*D295</f>
        <v>0</v>
      </c>
      <c r="M295" s="50"/>
      <c r="N295" s="50"/>
      <c r="O295" s="50"/>
      <c r="P295" s="50"/>
      <c r="Q295" s="51">
        <f>SUM(L295:P295)</f>
        <v>0</v>
      </c>
    </row>
    <row r="296" spans="1:17">
      <c r="A296" s="52"/>
      <c r="B296" s="35"/>
      <c r="C296" s="46"/>
      <c r="D296" s="151">
        <v>0</v>
      </c>
      <c r="E296" s="43" t="s">
        <v>20</v>
      </c>
      <c r="F296" s="55">
        <f>'Salary Rate Calculator'!D198</f>
        <v>0</v>
      </c>
      <c r="G296" s="45" t="s">
        <v>21</v>
      </c>
      <c r="H296" s="47">
        <f>D296/173</f>
        <v>0</v>
      </c>
      <c r="I296" s="48"/>
      <c r="J296" s="48"/>
      <c r="K296" s="48"/>
      <c r="L296" s="49">
        <f>D296*F296</f>
        <v>0</v>
      </c>
      <c r="M296" s="50"/>
      <c r="N296" s="50"/>
      <c r="O296" s="50"/>
      <c r="P296" s="50"/>
      <c r="Q296" s="51">
        <f t="shared" ref="Q296:Q359" si="10">SUM(L296:P296)</f>
        <v>0</v>
      </c>
    </row>
    <row r="297" spans="1:17">
      <c r="A297" s="35"/>
      <c r="B297" s="35"/>
      <c r="C297" s="150">
        <v>0</v>
      </c>
      <c r="D297" s="53">
        <f>C297/45</f>
        <v>0</v>
      </c>
      <c r="E297" s="43" t="s">
        <v>16</v>
      </c>
      <c r="F297" s="44">
        <f>'Salary Rate Calculator'!G198</f>
        <v>0</v>
      </c>
      <c r="G297" s="45" t="s">
        <v>17</v>
      </c>
      <c r="H297" s="47"/>
      <c r="I297" s="48">
        <f>D297*9</f>
        <v>0</v>
      </c>
      <c r="J297" s="48"/>
      <c r="K297" s="48"/>
      <c r="L297" s="49"/>
      <c r="M297" s="50">
        <f>D297*F297</f>
        <v>0</v>
      </c>
      <c r="N297" s="50"/>
      <c r="O297" s="50"/>
      <c r="P297" s="50"/>
      <c r="Q297" s="51">
        <f t="shared" si="10"/>
        <v>0</v>
      </c>
    </row>
    <row r="298" spans="1:17">
      <c r="A298" s="35"/>
      <c r="B298" s="35"/>
      <c r="C298" s="46"/>
      <c r="D298" s="151">
        <v>0</v>
      </c>
      <c r="E298" s="43" t="s">
        <v>18</v>
      </c>
      <c r="F298" s="44">
        <f>'Salary Rate Calculator'!I198</f>
        <v>0</v>
      </c>
      <c r="G298" s="45" t="s">
        <v>19</v>
      </c>
      <c r="H298" s="47"/>
      <c r="I298" s="48"/>
      <c r="J298" s="48">
        <f>D298</f>
        <v>0</v>
      </c>
      <c r="K298" s="48"/>
      <c r="L298" s="49"/>
      <c r="M298" s="50">
        <f>D298*F298</f>
        <v>0</v>
      </c>
      <c r="N298" s="50"/>
      <c r="O298" s="50"/>
      <c r="P298" s="50"/>
      <c r="Q298" s="51">
        <f t="shared" si="10"/>
        <v>0</v>
      </c>
    </row>
    <row r="299" spans="1:17">
      <c r="A299" s="52"/>
      <c r="B299" s="35"/>
      <c r="C299" s="46"/>
      <c r="D299" s="151">
        <v>0</v>
      </c>
      <c r="E299" s="43" t="s">
        <v>20</v>
      </c>
      <c r="F299" s="55">
        <f>'Salary Rate Calculator'!H198</f>
        <v>0</v>
      </c>
      <c r="G299" s="45" t="s">
        <v>21</v>
      </c>
      <c r="H299" s="47">
        <f>D299/173</f>
        <v>0</v>
      </c>
      <c r="I299" s="48"/>
      <c r="J299" s="48"/>
      <c r="K299" s="48"/>
      <c r="L299" s="49"/>
      <c r="M299" s="50">
        <f>D299*F299</f>
        <v>0</v>
      </c>
      <c r="N299" s="50"/>
      <c r="O299" s="50"/>
      <c r="P299" s="50"/>
      <c r="Q299" s="51">
        <f t="shared" si="10"/>
        <v>0</v>
      </c>
    </row>
    <row r="300" spans="1:17">
      <c r="A300" s="35"/>
      <c r="B300" s="35"/>
      <c r="C300" s="150">
        <v>0</v>
      </c>
      <c r="D300" s="53">
        <f>C300/45</f>
        <v>0</v>
      </c>
      <c r="E300" s="43" t="s">
        <v>16</v>
      </c>
      <c r="F300" s="44">
        <f>'Salary Rate Calculator'!K198</f>
        <v>0</v>
      </c>
      <c r="G300" s="45" t="s">
        <v>17</v>
      </c>
      <c r="H300" s="47"/>
      <c r="I300" s="48">
        <f>D300*9</f>
        <v>0</v>
      </c>
      <c r="J300" s="48"/>
      <c r="K300" s="48"/>
      <c r="L300" s="49"/>
      <c r="M300" s="50"/>
      <c r="N300" s="50">
        <f>D300*F300</f>
        <v>0</v>
      </c>
      <c r="O300" s="50"/>
      <c r="P300" s="50"/>
      <c r="Q300" s="51">
        <f t="shared" si="10"/>
        <v>0</v>
      </c>
    </row>
    <row r="301" spans="1:17">
      <c r="A301" s="35"/>
      <c r="B301" s="35"/>
      <c r="C301" s="46"/>
      <c r="D301" s="151">
        <v>0</v>
      </c>
      <c r="E301" s="43" t="s">
        <v>18</v>
      </c>
      <c r="F301" s="44">
        <f>'Salary Rate Calculator'!M198</f>
        <v>0</v>
      </c>
      <c r="G301" s="45" t="s">
        <v>19</v>
      </c>
      <c r="H301" s="47"/>
      <c r="I301" s="48"/>
      <c r="J301" s="48">
        <f>D301</f>
        <v>0</v>
      </c>
      <c r="K301" s="48"/>
      <c r="L301" s="49"/>
      <c r="M301" s="50"/>
      <c r="N301" s="50">
        <f>D301*F301</f>
        <v>0</v>
      </c>
      <c r="O301" s="50"/>
      <c r="P301" s="50"/>
      <c r="Q301" s="51">
        <f t="shared" si="10"/>
        <v>0</v>
      </c>
    </row>
    <row r="302" spans="1:17">
      <c r="A302" s="52"/>
      <c r="B302" s="35"/>
      <c r="C302" s="46"/>
      <c r="D302" s="151">
        <v>0</v>
      </c>
      <c r="E302" s="43" t="s">
        <v>20</v>
      </c>
      <c r="F302" s="55">
        <f>'Salary Rate Calculator'!L198</f>
        <v>0</v>
      </c>
      <c r="G302" s="45" t="s">
        <v>21</v>
      </c>
      <c r="H302" s="47">
        <f>D302/173</f>
        <v>0</v>
      </c>
      <c r="I302" s="48"/>
      <c r="J302" s="48"/>
      <c r="K302" s="48"/>
      <c r="L302" s="49"/>
      <c r="M302" s="50"/>
      <c r="N302" s="50">
        <f>D302*F302</f>
        <v>0</v>
      </c>
      <c r="O302" s="50"/>
      <c r="P302" s="50"/>
      <c r="Q302" s="51">
        <f t="shared" si="10"/>
        <v>0</v>
      </c>
    </row>
    <row r="303" spans="1:17">
      <c r="A303" s="35"/>
      <c r="B303" s="35"/>
      <c r="C303" s="150">
        <v>0</v>
      </c>
      <c r="D303" s="53">
        <f>C303/30</f>
        <v>0</v>
      </c>
      <c r="E303" s="43" t="s">
        <v>16</v>
      </c>
      <c r="F303" s="44">
        <f>'Salary Rate Calculator'!O198</f>
        <v>0</v>
      </c>
      <c r="G303" s="45" t="s">
        <v>17</v>
      </c>
      <c r="H303" s="47"/>
      <c r="I303" s="48">
        <f>D303*9</f>
        <v>0</v>
      </c>
      <c r="J303" s="48"/>
      <c r="K303" s="48"/>
      <c r="L303" s="49"/>
      <c r="M303" s="50"/>
      <c r="N303" s="50"/>
      <c r="O303" s="50">
        <f>D303*F303</f>
        <v>0</v>
      </c>
      <c r="P303" s="50"/>
      <c r="Q303" s="51">
        <f t="shared" si="10"/>
        <v>0</v>
      </c>
    </row>
    <row r="304" spans="1:17">
      <c r="A304" s="35"/>
      <c r="B304" s="35"/>
      <c r="C304" s="46"/>
      <c r="D304" s="151">
        <v>0</v>
      </c>
      <c r="E304" s="43" t="s">
        <v>18</v>
      </c>
      <c r="F304" s="44">
        <f>'Salary Rate Calculator'!Q198</f>
        <v>0</v>
      </c>
      <c r="G304" s="45" t="s">
        <v>19</v>
      </c>
      <c r="H304" s="47"/>
      <c r="I304" s="48"/>
      <c r="J304" s="48">
        <f>D304</f>
        <v>0</v>
      </c>
      <c r="K304" s="48"/>
      <c r="L304" s="49"/>
      <c r="M304" s="50"/>
      <c r="N304" s="50"/>
      <c r="O304" s="50">
        <f>D304*F304</f>
        <v>0</v>
      </c>
      <c r="P304" s="50"/>
      <c r="Q304" s="51">
        <f t="shared" si="10"/>
        <v>0</v>
      </c>
    </row>
    <row r="305" spans="1:17">
      <c r="A305" s="52"/>
      <c r="B305" s="35"/>
      <c r="C305" s="46"/>
      <c r="D305" s="151">
        <v>0</v>
      </c>
      <c r="E305" s="43" t="s">
        <v>20</v>
      </c>
      <c r="F305" s="55">
        <f>'Salary Rate Calculator'!P198</f>
        <v>0</v>
      </c>
      <c r="G305" s="45" t="s">
        <v>21</v>
      </c>
      <c r="H305" s="47">
        <f>D305/173</f>
        <v>0</v>
      </c>
      <c r="I305" s="48"/>
      <c r="J305" s="48"/>
      <c r="K305" s="48"/>
      <c r="L305" s="49"/>
      <c r="M305" s="50"/>
      <c r="N305" s="50"/>
      <c r="O305" s="50">
        <f>D305*F305</f>
        <v>0</v>
      </c>
      <c r="P305" s="50"/>
      <c r="Q305" s="51">
        <f t="shared" si="10"/>
        <v>0</v>
      </c>
    </row>
    <row r="306" spans="1:17">
      <c r="A306" s="35"/>
      <c r="B306" s="35"/>
      <c r="C306" s="150">
        <v>0</v>
      </c>
      <c r="D306" s="53">
        <f>C306/30</f>
        <v>0</v>
      </c>
      <c r="E306" s="43" t="s">
        <v>16</v>
      </c>
      <c r="F306" s="44">
        <f>'Salary Rate Calculator'!S198</f>
        <v>0</v>
      </c>
      <c r="G306" s="45" t="s">
        <v>17</v>
      </c>
      <c r="H306" s="47"/>
      <c r="I306" s="48">
        <f>D306*9</f>
        <v>0</v>
      </c>
      <c r="J306" s="48"/>
      <c r="K306" s="48"/>
      <c r="L306" s="49"/>
      <c r="M306" s="50"/>
      <c r="N306" s="50"/>
      <c r="O306" s="50"/>
      <c r="P306" s="50">
        <f>D306*F306</f>
        <v>0</v>
      </c>
      <c r="Q306" s="51">
        <f t="shared" si="10"/>
        <v>0</v>
      </c>
    </row>
    <row r="307" spans="1:17">
      <c r="A307" s="35"/>
      <c r="B307" s="35"/>
      <c r="C307" s="46"/>
      <c r="D307" s="151">
        <v>0</v>
      </c>
      <c r="E307" s="43" t="s">
        <v>18</v>
      </c>
      <c r="F307" s="44">
        <f>'Salary Rate Calculator'!U198</f>
        <v>0</v>
      </c>
      <c r="G307" s="45" t="s">
        <v>19</v>
      </c>
      <c r="H307" s="47"/>
      <c r="I307" s="48"/>
      <c r="J307" s="48">
        <f>D307</f>
        <v>0</v>
      </c>
      <c r="K307" s="48"/>
      <c r="L307" s="49"/>
      <c r="M307" s="50"/>
      <c r="N307" s="50"/>
      <c r="O307" s="50"/>
      <c r="P307" s="50">
        <f>D307*F307</f>
        <v>0</v>
      </c>
      <c r="Q307" s="51">
        <f t="shared" si="10"/>
        <v>0</v>
      </c>
    </row>
    <row r="308" spans="1:17">
      <c r="A308" s="52"/>
      <c r="B308" s="35"/>
      <c r="C308" s="46"/>
      <c r="D308" s="151">
        <v>0</v>
      </c>
      <c r="E308" s="43" t="s">
        <v>20</v>
      </c>
      <c r="F308" s="55">
        <f>'Salary Rate Calculator'!T198</f>
        <v>0</v>
      </c>
      <c r="G308" s="45" t="s">
        <v>21</v>
      </c>
      <c r="H308" s="47">
        <f>D308/173</f>
        <v>0</v>
      </c>
      <c r="I308" s="48"/>
      <c r="J308" s="48"/>
      <c r="K308" s="48"/>
      <c r="L308" s="49"/>
      <c r="M308" s="50"/>
      <c r="N308" s="50"/>
      <c r="O308" s="50"/>
      <c r="P308" s="50">
        <f>D308*F308</f>
        <v>0</v>
      </c>
      <c r="Q308" s="51">
        <f t="shared" si="10"/>
        <v>0</v>
      </c>
    </row>
    <row r="309" spans="1:17">
      <c r="A309" s="152" t="str">
        <f>'Salary Rate Calculator'!H201</f>
        <v>Faculty 21</v>
      </c>
      <c r="B309" s="35"/>
      <c r="C309" s="150">
        <v>0</v>
      </c>
      <c r="D309" s="53">
        <f>C309/45</f>
        <v>0</v>
      </c>
      <c r="E309" s="43" t="s">
        <v>16</v>
      </c>
      <c r="F309" s="44">
        <f>'Salary Rate Calculator'!C208</f>
        <v>0</v>
      </c>
      <c r="G309" s="45" t="s">
        <v>17</v>
      </c>
      <c r="H309" s="47"/>
      <c r="I309" s="48">
        <f>D309*9</f>
        <v>0</v>
      </c>
      <c r="J309" s="48"/>
      <c r="K309" s="48"/>
      <c r="L309" s="49">
        <f>F309*D309</f>
        <v>0</v>
      </c>
      <c r="M309" s="50"/>
      <c r="N309" s="50"/>
      <c r="O309" s="50"/>
      <c r="P309" s="50"/>
      <c r="Q309" s="51">
        <f t="shared" si="10"/>
        <v>0</v>
      </c>
    </row>
    <row r="310" spans="1:17">
      <c r="A310" s="52"/>
      <c r="B310" s="35"/>
      <c r="C310" s="46"/>
      <c r="D310" s="151">
        <v>0</v>
      </c>
      <c r="E310" s="43" t="s">
        <v>18</v>
      </c>
      <c r="F310" s="44">
        <f>'Salary Rate Calculator'!E208</f>
        <v>0</v>
      </c>
      <c r="G310" s="45" t="s">
        <v>19</v>
      </c>
      <c r="H310" s="47"/>
      <c r="I310" s="48"/>
      <c r="J310" s="48">
        <f>D310</f>
        <v>0</v>
      </c>
      <c r="K310" s="48"/>
      <c r="L310" s="49">
        <f>F310*D310</f>
        <v>0</v>
      </c>
      <c r="M310" s="50"/>
      <c r="N310" s="50"/>
      <c r="O310" s="50"/>
      <c r="P310" s="50"/>
      <c r="Q310" s="51">
        <f t="shared" si="10"/>
        <v>0</v>
      </c>
    </row>
    <row r="311" spans="1:17">
      <c r="A311" s="52"/>
      <c r="B311" s="35"/>
      <c r="C311" s="46"/>
      <c r="D311" s="151">
        <v>0</v>
      </c>
      <c r="E311" s="43" t="s">
        <v>20</v>
      </c>
      <c r="F311" s="55">
        <f>'Salary Rate Calculator'!D208</f>
        <v>0</v>
      </c>
      <c r="G311" s="45" t="s">
        <v>21</v>
      </c>
      <c r="H311" s="47">
        <f>D311/173</f>
        <v>0</v>
      </c>
      <c r="I311" s="48"/>
      <c r="J311" s="48"/>
      <c r="K311" s="48"/>
      <c r="L311" s="49">
        <f>D311*F311</f>
        <v>0</v>
      </c>
      <c r="M311" s="50"/>
      <c r="N311" s="50"/>
      <c r="O311" s="50"/>
      <c r="P311" s="50"/>
      <c r="Q311" s="51">
        <f t="shared" si="10"/>
        <v>0</v>
      </c>
    </row>
    <row r="312" spans="1:17">
      <c r="A312" s="35"/>
      <c r="B312" s="35"/>
      <c r="C312" s="150">
        <v>0</v>
      </c>
      <c r="D312" s="53">
        <f>C312/45</f>
        <v>0</v>
      </c>
      <c r="E312" s="43" t="s">
        <v>16</v>
      </c>
      <c r="F312" s="44">
        <f>'Salary Rate Calculator'!G208</f>
        <v>0</v>
      </c>
      <c r="G312" s="45" t="s">
        <v>17</v>
      </c>
      <c r="H312" s="47"/>
      <c r="I312" s="48">
        <f>D312*9</f>
        <v>0</v>
      </c>
      <c r="J312" s="48"/>
      <c r="K312" s="48"/>
      <c r="L312" s="49"/>
      <c r="M312" s="50">
        <f>D312*F312</f>
        <v>0</v>
      </c>
      <c r="N312" s="50"/>
      <c r="O312" s="50"/>
      <c r="P312" s="50"/>
      <c r="Q312" s="51">
        <f t="shared" si="10"/>
        <v>0</v>
      </c>
    </row>
    <row r="313" spans="1:17">
      <c r="A313" s="35"/>
      <c r="B313" s="35"/>
      <c r="C313" s="46"/>
      <c r="D313" s="151">
        <v>0</v>
      </c>
      <c r="E313" s="43" t="s">
        <v>18</v>
      </c>
      <c r="F313" s="44">
        <f>'Salary Rate Calculator'!I208</f>
        <v>0</v>
      </c>
      <c r="G313" s="45" t="s">
        <v>19</v>
      </c>
      <c r="H313" s="47"/>
      <c r="I313" s="48"/>
      <c r="J313" s="48">
        <f>D313</f>
        <v>0</v>
      </c>
      <c r="K313" s="48"/>
      <c r="L313" s="49"/>
      <c r="M313" s="50">
        <f>D313*F313</f>
        <v>0</v>
      </c>
      <c r="N313" s="50"/>
      <c r="O313" s="50"/>
      <c r="P313" s="50"/>
      <c r="Q313" s="51">
        <f t="shared" si="10"/>
        <v>0</v>
      </c>
    </row>
    <row r="314" spans="1:17">
      <c r="A314" s="52"/>
      <c r="B314" s="35"/>
      <c r="C314" s="46"/>
      <c r="D314" s="151">
        <v>0</v>
      </c>
      <c r="E314" s="43" t="s">
        <v>20</v>
      </c>
      <c r="F314" s="55">
        <f>'Salary Rate Calculator'!H208</f>
        <v>0</v>
      </c>
      <c r="G314" s="45" t="s">
        <v>21</v>
      </c>
      <c r="H314" s="47">
        <f>D314/173</f>
        <v>0</v>
      </c>
      <c r="I314" s="48"/>
      <c r="J314" s="48"/>
      <c r="K314" s="48"/>
      <c r="L314" s="49"/>
      <c r="M314" s="50">
        <f>D314*F314</f>
        <v>0</v>
      </c>
      <c r="N314" s="50"/>
      <c r="O314" s="50"/>
      <c r="P314" s="50"/>
      <c r="Q314" s="51">
        <f t="shared" si="10"/>
        <v>0</v>
      </c>
    </row>
    <row r="315" spans="1:17">
      <c r="A315" s="35"/>
      <c r="B315" s="35"/>
      <c r="C315" s="150">
        <v>0</v>
      </c>
      <c r="D315" s="53">
        <f>C315/45</f>
        <v>0</v>
      </c>
      <c r="E315" s="43" t="s">
        <v>16</v>
      </c>
      <c r="F315" s="44">
        <f>'Salary Rate Calculator'!K208</f>
        <v>0</v>
      </c>
      <c r="G315" s="45" t="s">
        <v>17</v>
      </c>
      <c r="H315" s="47"/>
      <c r="I315" s="48">
        <f>D315*9</f>
        <v>0</v>
      </c>
      <c r="J315" s="48"/>
      <c r="K315" s="48"/>
      <c r="L315" s="49"/>
      <c r="M315" s="50"/>
      <c r="N315" s="50">
        <f>D315*F315</f>
        <v>0</v>
      </c>
      <c r="O315" s="50"/>
      <c r="P315" s="50"/>
      <c r="Q315" s="51">
        <f t="shared" si="10"/>
        <v>0</v>
      </c>
    </row>
    <row r="316" spans="1:17">
      <c r="A316" s="35"/>
      <c r="B316" s="35"/>
      <c r="C316" s="46"/>
      <c r="D316" s="151">
        <v>0</v>
      </c>
      <c r="E316" s="43" t="s">
        <v>18</v>
      </c>
      <c r="F316" s="44">
        <f>'Salary Rate Calculator'!M208</f>
        <v>0</v>
      </c>
      <c r="G316" s="45" t="s">
        <v>19</v>
      </c>
      <c r="H316" s="47"/>
      <c r="I316" s="48"/>
      <c r="J316" s="48">
        <f>D316</f>
        <v>0</v>
      </c>
      <c r="K316" s="48"/>
      <c r="L316" s="49"/>
      <c r="M316" s="50"/>
      <c r="N316" s="50">
        <f>D316*F316</f>
        <v>0</v>
      </c>
      <c r="O316" s="50"/>
      <c r="P316" s="50"/>
      <c r="Q316" s="51">
        <f t="shared" si="10"/>
        <v>0</v>
      </c>
    </row>
    <row r="317" spans="1:17">
      <c r="A317" s="52"/>
      <c r="B317" s="35"/>
      <c r="C317" s="46"/>
      <c r="D317" s="151">
        <v>0</v>
      </c>
      <c r="E317" s="43" t="s">
        <v>20</v>
      </c>
      <c r="F317" s="55">
        <f>'Salary Rate Calculator'!L208</f>
        <v>0</v>
      </c>
      <c r="G317" s="45" t="s">
        <v>21</v>
      </c>
      <c r="H317" s="47">
        <f>D317/173</f>
        <v>0</v>
      </c>
      <c r="I317" s="48"/>
      <c r="J317" s="48"/>
      <c r="K317" s="48"/>
      <c r="L317" s="49"/>
      <c r="M317" s="50"/>
      <c r="N317" s="50">
        <f>D317*F317</f>
        <v>0</v>
      </c>
      <c r="O317" s="50"/>
      <c r="P317" s="50"/>
      <c r="Q317" s="51">
        <f t="shared" si="10"/>
        <v>0</v>
      </c>
    </row>
    <row r="318" spans="1:17">
      <c r="A318" s="35"/>
      <c r="B318" s="35"/>
      <c r="C318" s="150">
        <v>0</v>
      </c>
      <c r="D318" s="53">
        <f>C318/30</f>
        <v>0</v>
      </c>
      <c r="E318" s="43" t="s">
        <v>16</v>
      </c>
      <c r="F318" s="44">
        <f>'Salary Rate Calculator'!O208</f>
        <v>0</v>
      </c>
      <c r="G318" s="45" t="s">
        <v>17</v>
      </c>
      <c r="H318" s="47"/>
      <c r="I318" s="48">
        <f>D318*9</f>
        <v>0</v>
      </c>
      <c r="J318" s="48"/>
      <c r="K318" s="48"/>
      <c r="L318" s="49"/>
      <c r="M318" s="50"/>
      <c r="N318" s="50"/>
      <c r="O318" s="50">
        <f>D318*F318</f>
        <v>0</v>
      </c>
      <c r="P318" s="50"/>
      <c r="Q318" s="51">
        <f t="shared" si="10"/>
        <v>0</v>
      </c>
    </row>
    <row r="319" spans="1:17">
      <c r="A319" s="35"/>
      <c r="B319" s="35"/>
      <c r="C319" s="46"/>
      <c r="D319" s="151">
        <v>0</v>
      </c>
      <c r="E319" s="43" t="s">
        <v>18</v>
      </c>
      <c r="F319" s="44">
        <f>'Salary Rate Calculator'!Q208</f>
        <v>0</v>
      </c>
      <c r="G319" s="45" t="s">
        <v>19</v>
      </c>
      <c r="H319" s="47"/>
      <c r="I319" s="48"/>
      <c r="J319" s="48">
        <f>D319</f>
        <v>0</v>
      </c>
      <c r="K319" s="48"/>
      <c r="L319" s="49"/>
      <c r="M319" s="50"/>
      <c r="N319" s="50"/>
      <c r="O319" s="50">
        <f>D319*F319</f>
        <v>0</v>
      </c>
      <c r="P319" s="50"/>
      <c r="Q319" s="51">
        <f t="shared" si="10"/>
        <v>0</v>
      </c>
    </row>
    <row r="320" spans="1:17">
      <c r="A320" s="52"/>
      <c r="B320" s="35"/>
      <c r="C320" s="46"/>
      <c r="D320" s="151">
        <v>0</v>
      </c>
      <c r="E320" s="43" t="s">
        <v>20</v>
      </c>
      <c r="F320" s="55">
        <f>'Salary Rate Calculator'!P208</f>
        <v>0</v>
      </c>
      <c r="G320" s="45" t="s">
        <v>21</v>
      </c>
      <c r="H320" s="47">
        <f>D320/173</f>
        <v>0</v>
      </c>
      <c r="I320" s="48"/>
      <c r="J320" s="48"/>
      <c r="K320" s="48"/>
      <c r="L320" s="49"/>
      <c r="M320" s="50"/>
      <c r="N320" s="50"/>
      <c r="O320" s="50">
        <f>D320*F320</f>
        <v>0</v>
      </c>
      <c r="P320" s="50"/>
      <c r="Q320" s="51">
        <f t="shared" si="10"/>
        <v>0</v>
      </c>
    </row>
    <row r="321" spans="1:17">
      <c r="A321" s="35"/>
      <c r="B321" s="35"/>
      <c r="C321" s="150">
        <v>0</v>
      </c>
      <c r="D321" s="53">
        <f>C321/30</f>
        <v>0</v>
      </c>
      <c r="E321" s="43" t="s">
        <v>16</v>
      </c>
      <c r="F321" s="44">
        <f>'Salary Rate Calculator'!S208</f>
        <v>0</v>
      </c>
      <c r="G321" s="45" t="s">
        <v>17</v>
      </c>
      <c r="H321" s="47"/>
      <c r="I321" s="48">
        <f>D321*9</f>
        <v>0</v>
      </c>
      <c r="J321" s="48"/>
      <c r="K321" s="48"/>
      <c r="L321" s="49"/>
      <c r="M321" s="50"/>
      <c r="N321" s="50"/>
      <c r="O321" s="50"/>
      <c r="P321" s="50">
        <f>D321*F321</f>
        <v>0</v>
      </c>
      <c r="Q321" s="51">
        <f t="shared" si="10"/>
        <v>0</v>
      </c>
    </row>
    <row r="322" spans="1:17">
      <c r="A322" s="35"/>
      <c r="B322" s="35"/>
      <c r="C322" s="46"/>
      <c r="D322" s="151">
        <v>0</v>
      </c>
      <c r="E322" s="43" t="s">
        <v>18</v>
      </c>
      <c r="F322" s="44">
        <f>'Salary Rate Calculator'!U208</f>
        <v>0</v>
      </c>
      <c r="G322" s="45" t="s">
        <v>19</v>
      </c>
      <c r="H322" s="47"/>
      <c r="I322" s="48"/>
      <c r="J322" s="48">
        <f>D322</f>
        <v>0</v>
      </c>
      <c r="K322" s="48"/>
      <c r="L322" s="49"/>
      <c r="M322" s="50"/>
      <c r="N322" s="50"/>
      <c r="O322" s="50"/>
      <c r="P322" s="50">
        <f>D322*F322</f>
        <v>0</v>
      </c>
      <c r="Q322" s="51">
        <f t="shared" si="10"/>
        <v>0</v>
      </c>
    </row>
    <row r="323" spans="1:17">
      <c r="A323" s="52"/>
      <c r="B323" s="35"/>
      <c r="C323" s="46"/>
      <c r="D323" s="151">
        <v>0</v>
      </c>
      <c r="E323" s="43" t="s">
        <v>20</v>
      </c>
      <c r="F323" s="55">
        <f>'Salary Rate Calculator'!T208</f>
        <v>0</v>
      </c>
      <c r="G323" s="45" t="s">
        <v>21</v>
      </c>
      <c r="H323" s="47">
        <f>D323/173</f>
        <v>0</v>
      </c>
      <c r="I323" s="48"/>
      <c r="J323" s="48"/>
      <c r="K323" s="48"/>
      <c r="L323" s="49"/>
      <c r="M323" s="50"/>
      <c r="N323" s="50"/>
      <c r="O323" s="50"/>
      <c r="P323" s="50">
        <f>D323*F323</f>
        <v>0</v>
      </c>
      <c r="Q323" s="51">
        <f t="shared" si="10"/>
        <v>0</v>
      </c>
    </row>
    <row r="324" spans="1:17">
      <c r="A324" s="152" t="str">
        <f>'Salary Rate Calculator'!H211</f>
        <v>Faculty 22</v>
      </c>
      <c r="B324" s="35"/>
      <c r="C324" s="150">
        <v>0</v>
      </c>
      <c r="D324" s="53">
        <f>C324/45</f>
        <v>0</v>
      </c>
      <c r="E324" s="43" t="s">
        <v>16</v>
      </c>
      <c r="F324" s="44">
        <f>'Salary Rate Calculator'!C218</f>
        <v>0</v>
      </c>
      <c r="G324" s="45" t="s">
        <v>17</v>
      </c>
      <c r="H324" s="47"/>
      <c r="I324" s="48">
        <f>D324*9</f>
        <v>0</v>
      </c>
      <c r="J324" s="48"/>
      <c r="K324" s="48"/>
      <c r="L324" s="49">
        <f>F324*D324</f>
        <v>0</v>
      </c>
      <c r="M324" s="50"/>
      <c r="N324" s="50"/>
      <c r="O324" s="50"/>
      <c r="P324" s="50"/>
      <c r="Q324" s="51">
        <f t="shared" si="10"/>
        <v>0</v>
      </c>
    </row>
    <row r="325" spans="1:17">
      <c r="A325" s="52"/>
      <c r="B325" s="35"/>
      <c r="C325" s="46"/>
      <c r="D325" s="151">
        <v>0</v>
      </c>
      <c r="E325" s="43" t="s">
        <v>18</v>
      </c>
      <c r="F325" s="44">
        <f>'Salary Rate Calculator'!E218</f>
        <v>0</v>
      </c>
      <c r="G325" s="45" t="s">
        <v>19</v>
      </c>
      <c r="H325" s="47"/>
      <c r="I325" s="48"/>
      <c r="J325" s="48">
        <f>D325</f>
        <v>0</v>
      </c>
      <c r="K325" s="48"/>
      <c r="L325" s="49">
        <f>F325*D325</f>
        <v>0</v>
      </c>
      <c r="M325" s="50"/>
      <c r="N325" s="50"/>
      <c r="O325" s="50"/>
      <c r="P325" s="50"/>
      <c r="Q325" s="51">
        <f t="shared" si="10"/>
        <v>0</v>
      </c>
    </row>
    <row r="326" spans="1:17">
      <c r="A326" s="52"/>
      <c r="B326" s="35"/>
      <c r="C326" s="46"/>
      <c r="D326" s="151">
        <v>0</v>
      </c>
      <c r="E326" s="43" t="s">
        <v>20</v>
      </c>
      <c r="F326" s="55">
        <f>'Salary Rate Calculator'!D218</f>
        <v>0</v>
      </c>
      <c r="G326" s="45" t="s">
        <v>21</v>
      </c>
      <c r="H326" s="47">
        <f>D326/173</f>
        <v>0</v>
      </c>
      <c r="I326" s="48"/>
      <c r="J326" s="48"/>
      <c r="K326" s="48"/>
      <c r="L326" s="49">
        <f>D326*F326</f>
        <v>0</v>
      </c>
      <c r="M326" s="50"/>
      <c r="N326" s="50"/>
      <c r="O326" s="50"/>
      <c r="P326" s="50"/>
      <c r="Q326" s="51">
        <f t="shared" si="10"/>
        <v>0</v>
      </c>
    </row>
    <row r="327" spans="1:17">
      <c r="A327" s="35"/>
      <c r="B327" s="35"/>
      <c r="C327" s="150">
        <v>0</v>
      </c>
      <c r="D327" s="53">
        <f>C327/45</f>
        <v>0</v>
      </c>
      <c r="E327" s="43" t="s">
        <v>16</v>
      </c>
      <c r="F327" s="44">
        <f>'Salary Rate Calculator'!G218</f>
        <v>0</v>
      </c>
      <c r="G327" s="45" t="s">
        <v>17</v>
      </c>
      <c r="H327" s="47"/>
      <c r="I327" s="48">
        <f>D327*9</f>
        <v>0</v>
      </c>
      <c r="J327" s="48"/>
      <c r="K327" s="48"/>
      <c r="L327" s="49"/>
      <c r="M327" s="50">
        <f>D327*F327</f>
        <v>0</v>
      </c>
      <c r="N327" s="50"/>
      <c r="O327" s="50"/>
      <c r="P327" s="50"/>
      <c r="Q327" s="51">
        <f t="shared" si="10"/>
        <v>0</v>
      </c>
    </row>
    <row r="328" spans="1:17">
      <c r="A328" s="35"/>
      <c r="B328" s="35"/>
      <c r="C328" s="46"/>
      <c r="D328" s="151">
        <v>0</v>
      </c>
      <c r="E328" s="43" t="s">
        <v>18</v>
      </c>
      <c r="F328" s="44">
        <f>'Salary Rate Calculator'!I218</f>
        <v>0</v>
      </c>
      <c r="G328" s="45" t="s">
        <v>19</v>
      </c>
      <c r="H328" s="47"/>
      <c r="I328" s="48"/>
      <c r="J328" s="48">
        <f>D328</f>
        <v>0</v>
      </c>
      <c r="K328" s="48"/>
      <c r="L328" s="49"/>
      <c r="M328" s="50">
        <f>D328*F328</f>
        <v>0</v>
      </c>
      <c r="N328" s="50"/>
      <c r="O328" s="50"/>
      <c r="P328" s="50"/>
      <c r="Q328" s="51">
        <f t="shared" si="10"/>
        <v>0</v>
      </c>
    </row>
    <row r="329" spans="1:17">
      <c r="A329" s="52"/>
      <c r="B329" s="35"/>
      <c r="C329" s="46"/>
      <c r="D329" s="151">
        <v>0</v>
      </c>
      <c r="E329" s="43" t="s">
        <v>20</v>
      </c>
      <c r="F329" s="55">
        <f>'Salary Rate Calculator'!H218</f>
        <v>0</v>
      </c>
      <c r="G329" s="45" t="s">
        <v>21</v>
      </c>
      <c r="H329" s="47">
        <f>D329/173</f>
        <v>0</v>
      </c>
      <c r="I329" s="48"/>
      <c r="J329" s="48"/>
      <c r="K329" s="48"/>
      <c r="L329" s="49"/>
      <c r="M329" s="50">
        <f>D329*F329</f>
        <v>0</v>
      </c>
      <c r="N329" s="50"/>
      <c r="O329" s="50"/>
      <c r="P329" s="50"/>
      <c r="Q329" s="51">
        <f t="shared" si="10"/>
        <v>0</v>
      </c>
    </row>
    <row r="330" spans="1:17">
      <c r="A330" s="35"/>
      <c r="B330" s="35"/>
      <c r="C330" s="150">
        <v>0</v>
      </c>
      <c r="D330" s="53">
        <f>C330/45</f>
        <v>0</v>
      </c>
      <c r="E330" s="43" t="s">
        <v>16</v>
      </c>
      <c r="F330" s="44">
        <f>'Salary Rate Calculator'!K218</f>
        <v>0</v>
      </c>
      <c r="G330" s="45" t="s">
        <v>17</v>
      </c>
      <c r="H330" s="47"/>
      <c r="I330" s="48">
        <f>D330*9</f>
        <v>0</v>
      </c>
      <c r="J330" s="48"/>
      <c r="K330" s="48"/>
      <c r="L330" s="49"/>
      <c r="M330" s="50"/>
      <c r="N330" s="50">
        <f>D330*F330</f>
        <v>0</v>
      </c>
      <c r="O330" s="50"/>
      <c r="P330" s="50"/>
      <c r="Q330" s="51">
        <f t="shared" si="10"/>
        <v>0</v>
      </c>
    </row>
    <row r="331" spans="1:17">
      <c r="A331" s="35"/>
      <c r="B331" s="35"/>
      <c r="C331" s="46"/>
      <c r="D331" s="151">
        <v>0</v>
      </c>
      <c r="E331" s="43" t="s">
        <v>18</v>
      </c>
      <c r="F331" s="44">
        <f>'Salary Rate Calculator'!M218</f>
        <v>0</v>
      </c>
      <c r="G331" s="45" t="s">
        <v>19</v>
      </c>
      <c r="H331" s="47"/>
      <c r="I331" s="48"/>
      <c r="J331" s="48">
        <f>D331</f>
        <v>0</v>
      </c>
      <c r="K331" s="48"/>
      <c r="L331" s="49"/>
      <c r="M331" s="50"/>
      <c r="N331" s="50">
        <f>D331*F331</f>
        <v>0</v>
      </c>
      <c r="O331" s="50"/>
      <c r="P331" s="50"/>
      <c r="Q331" s="51">
        <f t="shared" si="10"/>
        <v>0</v>
      </c>
    </row>
    <row r="332" spans="1:17">
      <c r="A332" s="52"/>
      <c r="B332" s="35"/>
      <c r="C332" s="46"/>
      <c r="D332" s="151">
        <v>0</v>
      </c>
      <c r="E332" s="43" t="s">
        <v>20</v>
      </c>
      <c r="F332" s="55">
        <f>'Salary Rate Calculator'!L218</f>
        <v>0</v>
      </c>
      <c r="G332" s="45" t="s">
        <v>21</v>
      </c>
      <c r="H332" s="47">
        <f>D332/173</f>
        <v>0</v>
      </c>
      <c r="I332" s="48"/>
      <c r="J332" s="48"/>
      <c r="K332" s="48"/>
      <c r="L332" s="49"/>
      <c r="M332" s="50"/>
      <c r="N332" s="50">
        <f>D332*F332</f>
        <v>0</v>
      </c>
      <c r="O332" s="50"/>
      <c r="P332" s="50"/>
      <c r="Q332" s="51">
        <f t="shared" si="10"/>
        <v>0</v>
      </c>
    </row>
    <row r="333" spans="1:17">
      <c r="A333" s="35"/>
      <c r="B333" s="35"/>
      <c r="C333" s="150">
        <v>0</v>
      </c>
      <c r="D333" s="53">
        <f>C333/30</f>
        <v>0</v>
      </c>
      <c r="E333" s="43" t="s">
        <v>16</v>
      </c>
      <c r="F333" s="44">
        <f>'Salary Rate Calculator'!O218</f>
        <v>0</v>
      </c>
      <c r="G333" s="45" t="s">
        <v>17</v>
      </c>
      <c r="H333" s="47"/>
      <c r="I333" s="48">
        <f>D333*9</f>
        <v>0</v>
      </c>
      <c r="J333" s="48"/>
      <c r="K333" s="48"/>
      <c r="L333" s="49"/>
      <c r="M333" s="50"/>
      <c r="N333" s="50"/>
      <c r="O333" s="50">
        <f>D333*F333</f>
        <v>0</v>
      </c>
      <c r="P333" s="50"/>
      <c r="Q333" s="51">
        <f t="shared" si="10"/>
        <v>0</v>
      </c>
    </row>
    <row r="334" spans="1:17">
      <c r="A334" s="35"/>
      <c r="B334" s="35"/>
      <c r="C334" s="46"/>
      <c r="D334" s="151">
        <v>0</v>
      </c>
      <c r="E334" s="43" t="s">
        <v>18</v>
      </c>
      <c r="F334" s="44">
        <f>'Salary Rate Calculator'!Q218</f>
        <v>0</v>
      </c>
      <c r="G334" s="45" t="s">
        <v>19</v>
      </c>
      <c r="H334" s="47"/>
      <c r="I334" s="48"/>
      <c r="J334" s="48">
        <f>D334</f>
        <v>0</v>
      </c>
      <c r="K334" s="48"/>
      <c r="L334" s="49"/>
      <c r="M334" s="50"/>
      <c r="N334" s="50"/>
      <c r="O334" s="50">
        <f>D334*F334</f>
        <v>0</v>
      </c>
      <c r="P334" s="50"/>
      <c r="Q334" s="51">
        <f t="shared" si="10"/>
        <v>0</v>
      </c>
    </row>
    <row r="335" spans="1:17">
      <c r="A335" s="52"/>
      <c r="B335" s="35"/>
      <c r="C335" s="46"/>
      <c r="D335" s="151">
        <v>0</v>
      </c>
      <c r="E335" s="43" t="s">
        <v>20</v>
      </c>
      <c r="F335" s="55">
        <f>'Salary Rate Calculator'!P218</f>
        <v>0</v>
      </c>
      <c r="G335" s="45" t="s">
        <v>21</v>
      </c>
      <c r="H335" s="47">
        <f>D335/173</f>
        <v>0</v>
      </c>
      <c r="I335" s="48"/>
      <c r="J335" s="48"/>
      <c r="K335" s="48"/>
      <c r="L335" s="49"/>
      <c r="M335" s="50"/>
      <c r="N335" s="50"/>
      <c r="O335" s="50">
        <f>D335*F335</f>
        <v>0</v>
      </c>
      <c r="P335" s="50"/>
      <c r="Q335" s="51">
        <f t="shared" si="10"/>
        <v>0</v>
      </c>
    </row>
    <row r="336" spans="1:17">
      <c r="A336" s="35"/>
      <c r="B336" s="35"/>
      <c r="C336" s="150">
        <v>0</v>
      </c>
      <c r="D336" s="53">
        <f>C336/30</f>
        <v>0</v>
      </c>
      <c r="E336" s="43" t="s">
        <v>16</v>
      </c>
      <c r="F336" s="44">
        <f>'Salary Rate Calculator'!S218</f>
        <v>0</v>
      </c>
      <c r="G336" s="45" t="s">
        <v>17</v>
      </c>
      <c r="H336" s="47"/>
      <c r="I336" s="48">
        <f>D336*9</f>
        <v>0</v>
      </c>
      <c r="J336" s="48"/>
      <c r="K336" s="48"/>
      <c r="L336" s="49"/>
      <c r="M336" s="50"/>
      <c r="N336" s="50"/>
      <c r="O336" s="50"/>
      <c r="P336" s="50">
        <f>D336*F336</f>
        <v>0</v>
      </c>
      <c r="Q336" s="51">
        <f t="shared" si="10"/>
        <v>0</v>
      </c>
    </row>
    <row r="337" spans="1:17">
      <c r="A337" s="35"/>
      <c r="B337" s="35"/>
      <c r="C337" s="46"/>
      <c r="D337" s="151">
        <v>0</v>
      </c>
      <c r="E337" s="43" t="s">
        <v>18</v>
      </c>
      <c r="F337" s="44">
        <f>'Salary Rate Calculator'!U218</f>
        <v>0</v>
      </c>
      <c r="G337" s="45" t="s">
        <v>19</v>
      </c>
      <c r="H337" s="47"/>
      <c r="I337" s="48"/>
      <c r="J337" s="48">
        <f>D337</f>
        <v>0</v>
      </c>
      <c r="K337" s="48"/>
      <c r="L337" s="49"/>
      <c r="M337" s="50"/>
      <c r="N337" s="50"/>
      <c r="O337" s="50"/>
      <c r="P337" s="50">
        <f>D337*F337</f>
        <v>0</v>
      </c>
      <c r="Q337" s="51">
        <f t="shared" si="10"/>
        <v>0</v>
      </c>
    </row>
    <row r="338" spans="1:17">
      <c r="A338" s="52"/>
      <c r="B338" s="35"/>
      <c r="C338" s="46"/>
      <c r="D338" s="151">
        <v>0</v>
      </c>
      <c r="E338" s="43" t="s">
        <v>20</v>
      </c>
      <c r="F338" s="55">
        <f>'Salary Rate Calculator'!T218</f>
        <v>0</v>
      </c>
      <c r="G338" s="45" t="s">
        <v>21</v>
      </c>
      <c r="H338" s="47">
        <f>D338/173</f>
        <v>0</v>
      </c>
      <c r="I338" s="48"/>
      <c r="J338" s="48"/>
      <c r="K338" s="48"/>
      <c r="L338" s="49"/>
      <c r="M338" s="50"/>
      <c r="N338" s="50"/>
      <c r="O338" s="50"/>
      <c r="P338" s="50">
        <f>D338*F338</f>
        <v>0</v>
      </c>
      <c r="Q338" s="51">
        <f t="shared" si="10"/>
        <v>0</v>
      </c>
    </row>
    <row r="339" spans="1:17">
      <c r="A339" s="199" t="str">
        <f>'Salary Rate Calculator'!H221</f>
        <v>Faculty 23</v>
      </c>
      <c r="B339" s="35"/>
      <c r="C339" s="150">
        <v>0</v>
      </c>
      <c r="D339" s="53">
        <f>C339/45</f>
        <v>0</v>
      </c>
      <c r="E339" s="43" t="s">
        <v>16</v>
      </c>
      <c r="F339" s="44">
        <f>'Salary Rate Calculator'!C228</f>
        <v>0</v>
      </c>
      <c r="G339" s="45" t="s">
        <v>17</v>
      </c>
      <c r="H339" s="47"/>
      <c r="I339" s="48">
        <f>D339*9</f>
        <v>0</v>
      </c>
      <c r="J339" s="48"/>
      <c r="K339" s="48"/>
      <c r="L339" s="49">
        <f>F339*D339</f>
        <v>0</v>
      </c>
      <c r="M339" s="50"/>
      <c r="N339" s="50"/>
      <c r="O339" s="50"/>
      <c r="P339" s="50"/>
      <c r="Q339" s="51">
        <f t="shared" si="10"/>
        <v>0</v>
      </c>
    </row>
    <row r="340" spans="1:17">
      <c r="A340" s="52"/>
      <c r="B340" s="35"/>
      <c r="C340" s="46"/>
      <c r="D340" s="151">
        <v>0</v>
      </c>
      <c r="E340" s="43" t="s">
        <v>18</v>
      </c>
      <c r="F340" s="44">
        <f>'Salary Rate Calculator'!E228</f>
        <v>0</v>
      </c>
      <c r="G340" s="45" t="s">
        <v>19</v>
      </c>
      <c r="H340" s="47"/>
      <c r="I340" s="48"/>
      <c r="J340" s="48">
        <f>D340</f>
        <v>0</v>
      </c>
      <c r="K340" s="48"/>
      <c r="L340" s="49">
        <f>F340*D340</f>
        <v>0</v>
      </c>
      <c r="M340" s="50"/>
      <c r="N340" s="50"/>
      <c r="O340" s="50"/>
      <c r="P340" s="50"/>
      <c r="Q340" s="51">
        <f t="shared" si="10"/>
        <v>0</v>
      </c>
    </row>
    <row r="341" spans="1:17">
      <c r="A341" s="52"/>
      <c r="B341" s="35"/>
      <c r="C341" s="46"/>
      <c r="D341" s="151">
        <v>0</v>
      </c>
      <c r="E341" s="43" t="s">
        <v>20</v>
      </c>
      <c r="F341" s="55">
        <f>'Salary Rate Calculator'!D228</f>
        <v>0</v>
      </c>
      <c r="G341" s="45" t="s">
        <v>21</v>
      </c>
      <c r="H341" s="47">
        <f>D341/173</f>
        <v>0</v>
      </c>
      <c r="I341" s="48"/>
      <c r="J341" s="48"/>
      <c r="K341" s="48"/>
      <c r="L341" s="49">
        <f>D341*F341</f>
        <v>0</v>
      </c>
      <c r="M341" s="50"/>
      <c r="N341" s="50"/>
      <c r="O341" s="50"/>
      <c r="P341" s="50"/>
      <c r="Q341" s="51">
        <f t="shared" si="10"/>
        <v>0</v>
      </c>
    </row>
    <row r="342" spans="1:17">
      <c r="A342" s="35"/>
      <c r="B342" s="35"/>
      <c r="C342" s="150">
        <v>0</v>
      </c>
      <c r="D342" s="53">
        <f>C342/45</f>
        <v>0</v>
      </c>
      <c r="E342" s="43" t="s">
        <v>16</v>
      </c>
      <c r="F342" s="44">
        <f>'Salary Rate Calculator'!G228</f>
        <v>0</v>
      </c>
      <c r="G342" s="45" t="s">
        <v>17</v>
      </c>
      <c r="H342" s="47"/>
      <c r="I342" s="48">
        <f>D342*9</f>
        <v>0</v>
      </c>
      <c r="J342" s="48"/>
      <c r="K342" s="48"/>
      <c r="L342" s="49"/>
      <c r="M342" s="50">
        <f>D342*F342</f>
        <v>0</v>
      </c>
      <c r="N342" s="50"/>
      <c r="O342" s="50"/>
      <c r="P342" s="50"/>
      <c r="Q342" s="51">
        <f t="shared" si="10"/>
        <v>0</v>
      </c>
    </row>
    <row r="343" spans="1:17">
      <c r="A343" s="35"/>
      <c r="B343" s="35"/>
      <c r="C343" s="46"/>
      <c r="D343" s="151">
        <v>0</v>
      </c>
      <c r="E343" s="43" t="s">
        <v>18</v>
      </c>
      <c r="F343" s="44">
        <f>'Salary Rate Calculator'!I228</f>
        <v>0</v>
      </c>
      <c r="G343" s="45" t="s">
        <v>19</v>
      </c>
      <c r="H343" s="47"/>
      <c r="I343" s="48"/>
      <c r="J343" s="48">
        <f>D343</f>
        <v>0</v>
      </c>
      <c r="K343" s="48"/>
      <c r="L343" s="49"/>
      <c r="M343" s="50">
        <f>D343*F343</f>
        <v>0</v>
      </c>
      <c r="N343" s="50"/>
      <c r="O343" s="50"/>
      <c r="P343" s="50"/>
      <c r="Q343" s="51">
        <f t="shared" si="10"/>
        <v>0</v>
      </c>
    </row>
    <row r="344" spans="1:17">
      <c r="A344" s="52"/>
      <c r="B344" s="35"/>
      <c r="C344" s="46"/>
      <c r="D344" s="151">
        <v>0</v>
      </c>
      <c r="E344" s="43" t="s">
        <v>20</v>
      </c>
      <c r="F344" s="55">
        <f>'Salary Rate Calculator'!H228</f>
        <v>0</v>
      </c>
      <c r="G344" s="45" t="s">
        <v>21</v>
      </c>
      <c r="H344" s="47">
        <f>D344/173</f>
        <v>0</v>
      </c>
      <c r="I344" s="48"/>
      <c r="J344" s="48"/>
      <c r="K344" s="48"/>
      <c r="L344" s="49"/>
      <c r="M344" s="50">
        <f>D344*F344</f>
        <v>0</v>
      </c>
      <c r="N344" s="50"/>
      <c r="O344" s="50"/>
      <c r="P344" s="50"/>
      <c r="Q344" s="51">
        <f t="shared" si="10"/>
        <v>0</v>
      </c>
    </row>
    <row r="345" spans="1:17">
      <c r="A345" s="35"/>
      <c r="B345" s="35"/>
      <c r="C345" s="150">
        <v>0</v>
      </c>
      <c r="D345" s="53">
        <f>C345/45</f>
        <v>0</v>
      </c>
      <c r="E345" s="43" t="s">
        <v>16</v>
      </c>
      <c r="F345" s="44">
        <f>'Salary Rate Calculator'!K228</f>
        <v>0</v>
      </c>
      <c r="G345" s="45" t="s">
        <v>17</v>
      </c>
      <c r="H345" s="47"/>
      <c r="I345" s="48">
        <f>D345*9</f>
        <v>0</v>
      </c>
      <c r="J345" s="48"/>
      <c r="K345" s="48"/>
      <c r="L345" s="49"/>
      <c r="M345" s="50"/>
      <c r="N345" s="50">
        <f>D345*F345</f>
        <v>0</v>
      </c>
      <c r="O345" s="50"/>
      <c r="P345" s="50"/>
      <c r="Q345" s="51">
        <f t="shared" si="10"/>
        <v>0</v>
      </c>
    </row>
    <row r="346" spans="1:17">
      <c r="A346" s="35"/>
      <c r="B346" s="35"/>
      <c r="C346" s="46"/>
      <c r="D346" s="151">
        <v>0</v>
      </c>
      <c r="E346" s="43" t="s">
        <v>18</v>
      </c>
      <c r="F346" s="44">
        <f>'Salary Rate Calculator'!M228</f>
        <v>0</v>
      </c>
      <c r="G346" s="45" t="s">
        <v>19</v>
      </c>
      <c r="H346" s="47"/>
      <c r="I346" s="48"/>
      <c r="J346" s="48">
        <f>D346</f>
        <v>0</v>
      </c>
      <c r="K346" s="48"/>
      <c r="L346" s="49"/>
      <c r="M346" s="50"/>
      <c r="N346" s="50">
        <f>D346*F346</f>
        <v>0</v>
      </c>
      <c r="O346" s="50"/>
      <c r="P346" s="50"/>
      <c r="Q346" s="51">
        <f t="shared" si="10"/>
        <v>0</v>
      </c>
    </row>
    <row r="347" spans="1:17">
      <c r="A347" s="52"/>
      <c r="B347" s="35"/>
      <c r="C347" s="46"/>
      <c r="D347" s="151">
        <v>0</v>
      </c>
      <c r="E347" s="43" t="s">
        <v>20</v>
      </c>
      <c r="F347" s="55">
        <f>'Salary Rate Calculator'!L228</f>
        <v>0</v>
      </c>
      <c r="G347" s="45" t="s">
        <v>21</v>
      </c>
      <c r="H347" s="47">
        <f>D347/173</f>
        <v>0</v>
      </c>
      <c r="I347" s="48"/>
      <c r="J347" s="48"/>
      <c r="K347" s="48"/>
      <c r="L347" s="49"/>
      <c r="M347" s="50"/>
      <c r="N347" s="50">
        <f>D347*F347</f>
        <v>0</v>
      </c>
      <c r="O347" s="50"/>
      <c r="P347" s="50"/>
      <c r="Q347" s="51">
        <f t="shared" si="10"/>
        <v>0</v>
      </c>
    </row>
    <row r="348" spans="1:17">
      <c r="A348" s="35"/>
      <c r="B348" s="35"/>
      <c r="C348" s="150">
        <v>0</v>
      </c>
      <c r="D348" s="53">
        <f>C348/30</f>
        <v>0</v>
      </c>
      <c r="E348" s="43" t="s">
        <v>16</v>
      </c>
      <c r="F348" s="44">
        <f>'Salary Rate Calculator'!O228</f>
        <v>0</v>
      </c>
      <c r="G348" s="45" t="s">
        <v>17</v>
      </c>
      <c r="H348" s="47"/>
      <c r="I348" s="48">
        <f>D348*9</f>
        <v>0</v>
      </c>
      <c r="J348" s="48"/>
      <c r="K348" s="48"/>
      <c r="L348" s="49"/>
      <c r="M348" s="50"/>
      <c r="N348" s="50"/>
      <c r="O348" s="50">
        <f>D348*F348</f>
        <v>0</v>
      </c>
      <c r="P348" s="50"/>
      <c r="Q348" s="51">
        <f t="shared" si="10"/>
        <v>0</v>
      </c>
    </row>
    <row r="349" spans="1:17">
      <c r="A349" s="35"/>
      <c r="B349" s="35"/>
      <c r="C349" s="46"/>
      <c r="D349" s="151">
        <v>0</v>
      </c>
      <c r="E349" s="43" t="s">
        <v>18</v>
      </c>
      <c r="F349" s="44">
        <f>'Salary Rate Calculator'!Q228</f>
        <v>0</v>
      </c>
      <c r="G349" s="45" t="s">
        <v>19</v>
      </c>
      <c r="H349" s="47"/>
      <c r="I349" s="48"/>
      <c r="J349" s="48">
        <f>D349</f>
        <v>0</v>
      </c>
      <c r="K349" s="48"/>
      <c r="L349" s="49"/>
      <c r="M349" s="50"/>
      <c r="N349" s="50"/>
      <c r="O349" s="50">
        <f>D349*F349</f>
        <v>0</v>
      </c>
      <c r="P349" s="50"/>
      <c r="Q349" s="51">
        <f t="shared" si="10"/>
        <v>0</v>
      </c>
    </row>
    <row r="350" spans="1:17">
      <c r="A350" s="52"/>
      <c r="B350" s="35"/>
      <c r="C350" s="46"/>
      <c r="D350" s="151">
        <v>0</v>
      </c>
      <c r="E350" s="43" t="s">
        <v>20</v>
      </c>
      <c r="F350" s="55">
        <f>'Salary Rate Calculator'!P228</f>
        <v>0</v>
      </c>
      <c r="G350" s="45" t="s">
        <v>21</v>
      </c>
      <c r="H350" s="47">
        <f>D350/173</f>
        <v>0</v>
      </c>
      <c r="I350" s="48"/>
      <c r="J350" s="48"/>
      <c r="K350" s="48"/>
      <c r="L350" s="49"/>
      <c r="M350" s="50"/>
      <c r="N350" s="50"/>
      <c r="O350" s="50">
        <f>D350*F350</f>
        <v>0</v>
      </c>
      <c r="P350" s="50"/>
      <c r="Q350" s="51">
        <f t="shared" si="10"/>
        <v>0</v>
      </c>
    </row>
    <row r="351" spans="1:17">
      <c r="A351" s="35"/>
      <c r="B351" s="35"/>
      <c r="C351" s="150">
        <v>0</v>
      </c>
      <c r="D351" s="53">
        <f>C351/30</f>
        <v>0</v>
      </c>
      <c r="E351" s="43" t="s">
        <v>16</v>
      </c>
      <c r="F351" s="44">
        <f>'Salary Rate Calculator'!S228</f>
        <v>0</v>
      </c>
      <c r="G351" s="45" t="s">
        <v>17</v>
      </c>
      <c r="H351" s="47"/>
      <c r="I351" s="48">
        <f>D351*9</f>
        <v>0</v>
      </c>
      <c r="J351" s="48"/>
      <c r="K351" s="48"/>
      <c r="L351" s="49"/>
      <c r="M351" s="50"/>
      <c r="N351" s="50"/>
      <c r="O351" s="50"/>
      <c r="P351" s="50">
        <f>D351*F351</f>
        <v>0</v>
      </c>
      <c r="Q351" s="51">
        <f t="shared" si="10"/>
        <v>0</v>
      </c>
    </row>
    <row r="352" spans="1:17">
      <c r="A352" s="35"/>
      <c r="B352" s="35"/>
      <c r="C352" s="46"/>
      <c r="D352" s="151">
        <v>0</v>
      </c>
      <c r="E352" s="43" t="s">
        <v>18</v>
      </c>
      <c r="F352" s="44">
        <f>'Salary Rate Calculator'!U228</f>
        <v>0</v>
      </c>
      <c r="G352" s="45" t="s">
        <v>19</v>
      </c>
      <c r="H352" s="47"/>
      <c r="I352" s="48"/>
      <c r="J352" s="48">
        <f>D352</f>
        <v>0</v>
      </c>
      <c r="K352" s="48"/>
      <c r="L352" s="49"/>
      <c r="M352" s="50"/>
      <c r="N352" s="50"/>
      <c r="O352" s="50"/>
      <c r="P352" s="50">
        <f>D352*F352</f>
        <v>0</v>
      </c>
      <c r="Q352" s="51">
        <f t="shared" si="10"/>
        <v>0</v>
      </c>
    </row>
    <row r="353" spans="1:17">
      <c r="A353" s="52"/>
      <c r="B353" s="35"/>
      <c r="C353" s="46"/>
      <c r="D353" s="151">
        <v>0</v>
      </c>
      <c r="E353" s="43" t="s">
        <v>20</v>
      </c>
      <c r="F353" s="55">
        <f>'Salary Rate Calculator'!T228</f>
        <v>0</v>
      </c>
      <c r="G353" s="45" t="s">
        <v>21</v>
      </c>
      <c r="H353" s="47">
        <f>D353/173</f>
        <v>0</v>
      </c>
      <c r="I353" s="48"/>
      <c r="J353" s="48"/>
      <c r="K353" s="48"/>
      <c r="L353" s="49"/>
      <c r="M353" s="50"/>
      <c r="N353" s="50"/>
      <c r="O353" s="50"/>
      <c r="P353" s="50">
        <f>D353*F353</f>
        <v>0</v>
      </c>
      <c r="Q353" s="51">
        <f t="shared" si="10"/>
        <v>0</v>
      </c>
    </row>
    <row r="354" spans="1:17">
      <c r="A354" s="199" t="str">
        <f>'Salary Rate Calculator'!H231</f>
        <v>Faculty 24</v>
      </c>
      <c r="B354" s="35"/>
      <c r="C354" s="150">
        <v>0</v>
      </c>
      <c r="D354" s="53">
        <f>C354/45</f>
        <v>0</v>
      </c>
      <c r="E354" s="43" t="s">
        <v>16</v>
      </c>
      <c r="F354" s="44">
        <f>'Salary Rate Calculator'!C238</f>
        <v>0</v>
      </c>
      <c r="G354" s="45" t="s">
        <v>17</v>
      </c>
      <c r="H354" s="47"/>
      <c r="I354" s="48">
        <f>D354*9</f>
        <v>0</v>
      </c>
      <c r="J354" s="48"/>
      <c r="K354" s="48"/>
      <c r="L354" s="49">
        <f>F354*D354</f>
        <v>0</v>
      </c>
      <c r="M354" s="50"/>
      <c r="N354" s="50"/>
      <c r="O354" s="50"/>
      <c r="P354" s="50"/>
      <c r="Q354" s="51">
        <f t="shared" si="10"/>
        <v>0</v>
      </c>
    </row>
    <row r="355" spans="1:17">
      <c r="A355" s="52"/>
      <c r="B355" s="35"/>
      <c r="C355" s="46"/>
      <c r="D355" s="151">
        <v>0</v>
      </c>
      <c r="E355" s="43" t="s">
        <v>18</v>
      </c>
      <c r="F355" s="44">
        <f>'Salary Rate Calculator'!E238</f>
        <v>0</v>
      </c>
      <c r="G355" s="45" t="s">
        <v>19</v>
      </c>
      <c r="H355" s="47"/>
      <c r="I355" s="48"/>
      <c r="J355" s="48">
        <f>D355</f>
        <v>0</v>
      </c>
      <c r="K355" s="48"/>
      <c r="L355" s="49">
        <f>F355*D355</f>
        <v>0</v>
      </c>
      <c r="M355" s="50"/>
      <c r="N355" s="50"/>
      <c r="O355" s="50"/>
      <c r="P355" s="50"/>
      <c r="Q355" s="51">
        <f t="shared" si="10"/>
        <v>0</v>
      </c>
    </row>
    <row r="356" spans="1:17">
      <c r="A356" s="52"/>
      <c r="B356" s="35"/>
      <c r="C356" s="46"/>
      <c r="D356" s="151">
        <v>0</v>
      </c>
      <c r="E356" s="43" t="s">
        <v>20</v>
      </c>
      <c r="F356" s="55">
        <f>'Salary Rate Calculator'!D238</f>
        <v>0</v>
      </c>
      <c r="G356" s="45" t="s">
        <v>21</v>
      </c>
      <c r="H356" s="47">
        <f>D356/173</f>
        <v>0</v>
      </c>
      <c r="I356" s="48"/>
      <c r="J356" s="48"/>
      <c r="K356" s="48"/>
      <c r="L356" s="49">
        <f>D356*F356</f>
        <v>0</v>
      </c>
      <c r="M356" s="50"/>
      <c r="N356" s="50"/>
      <c r="O356" s="50"/>
      <c r="P356" s="50"/>
      <c r="Q356" s="51">
        <f t="shared" si="10"/>
        <v>0</v>
      </c>
    </row>
    <row r="357" spans="1:17">
      <c r="A357" s="35"/>
      <c r="B357" s="35"/>
      <c r="C357" s="150">
        <v>0</v>
      </c>
      <c r="D357" s="53">
        <f>C357/45</f>
        <v>0</v>
      </c>
      <c r="E357" s="43" t="s">
        <v>16</v>
      </c>
      <c r="F357" s="44">
        <f>'Salary Rate Calculator'!G238</f>
        <v>0</v>
      </c>
      <c r="G357" s="45" t="s">
        <v>17</v>
      </c>
      <c r="H357" s="47"/>
      <c r="I357" s="48">
        <f>D357*9</f>
        <v>0</v>
      </c>
      <c r="J357" s="48"/>
      <c r="K357" s="48"/>
      <c r="L357" s="49"/>
      <c r="M357" s="50">
        <f>D357*F357</f>
        <v>0</v>
      </c>
      <c r="N357" s="50"/>
      <c r="O357" s="50"/>
      <c r="P357" s="50"/>
      <c r="Q357" s="51">
        <f t="shared" si="10"/>
        <v>0</v>
      </c>
    </row>
    <row r="358" spans="1:17">
      <c r="A358" s="35"/>
      <c r="B358" s="35"/>
      <c r="C358" s="46"/>
      <c r="D358" s="151">
        <v>0</v>
      </c>
      <c r="E358" s="43" t="s">
        <v>18</v>
      </c>
      <c r="F358" s="44">
        <f>'Salary Rate Calculator'!I238</f>
        <v>0</v>
      </c>
      <c r="G358" s="45" t="s">
        <v>19</v>
      </c>
      <c r="H358" s="47"/>
      <c r="I358" s="48"/>
      <c r="J358" s="48">
        <f>D358</f>
        <v>0</v>
      </c>
      <c r="K358" s="48"/>
      <c r="L358" s="49"/>
      <c r="M358" s="50">
        <f>D358*F358</f>
        <v>0</v>
      </c>
      <c r="N358" s="50"/>
      <c r="O358" s="50"/>
      <c r="P358" s="50"/>
      <c r="Q358" s="51">
        <f t="shared" si="10"/>
        <v>0</v>
      </c>
    </row>
    <row r="359" spans="1:17">
      <c r="A359" s="52"/>
      <c r="B359" s="35"/>
      <c r="C359" s="46"/>
      <c r="D359" s="151">
        <v>0</v>
      </c>
      <c r="E359" s="43" t="s">
        <v>20</v>
      </c>
      <c r="F359" s="55">
        <f>'Salary Rate Calculator'!H238</f>
        <v>0</v>
      </c>
      <c r="G359" s="45" t="s">
        <v>21</v>
      </c>
      <c r="H359" s="47">
        <f>D359/173</f>
        <v>0</v>
      </c>
      <c r="I359" s="48"/>
      <c r="J359" s="48"/>
      <c r="K359" s="48"/>
      <c r="L359" s="49"/>
      <c r="M359" s="50">
        <f>D359*F359</f>
        <v>0</v>
      </c>
      <c r="N359" s="50"/>
      <c r="O359" s="50"/>
      <c r="P359" s="50"/>
      <c r="Q359" s="51">
        <f t="shared" si="10"/>
        <v>0</v>
      </c>
    </row>
    <row r="360" spans="1:17">
      <c r="A360" s="35"/>
      <c r="B360" s="35"/>
      <c r="C360" s="150">
        <v>0</v>
      </c>
      <c r="D360" s="53">
        <f>C360/45</f>
        <v>0</v>
      </c>
      <c r="E360" s="43" t="s">
        <v>16</v>
      </c>
      <c r="F360" s="44">
        <f>'Salary Rate Calculator'!K238</f>
        <v>0</v>
      </c>
      <c r="G360" s="45" t="s">
        <v>17</v>
      </c>
      <c r="H360" s="47"/>
      <c r="I360" s="48">
        <f>D360*9</f>
        <v>0</v>
      </c>
      <c r="J360" s="48"/>
      <c r="K360" s="48"/>
      <c r="L360" s="49"/>
      <c r="M360" s="50"/>
      <c r="N360" s="50">
        <f>D360*F360</f>
        <v>0</v>
      </c>
      <c r="O360" s="50"/>
      <c r="P360" s="50"/>
      <c r="Q360" s="51">
        <f t="shared" ref="Q360:Q383" si="11">SUM(L360:P360)</f>
        <v>0</v>
      </c>
    </row>
    <row r="361" spans="1:17">
      <c r="A361" s="35"/>
      <c r="B361" s="35"/>
      <c r="C361" s="46"/>
      <c r="D361" s="151">
        <v>0</v>
      </c>
      <c r="E361" s="43" t="s">
        <v>18</v>
      </c>
      <c r="F361" s="44">
        <f>'Salary Rate Calculator'!M238</f>
        <v>0</v>
      </c>
      <c r="G361" s="45" t="s">
        <v>19</v>
      </c>
      <c r="H361" s="47"/>
      <c r="I361" s="48"/>
      <c r="J361" s="48">
        <f>D361</f>
        <v>0</v>
      </c>
      <c r="K361" s="48"/>
      <c r="L361" s="49"/>
      <c r="M361" s="50"/>
      <c r="N361" s="50">
        <f>D361*F361</f>
        <v>0</v>
      </c>
      <c r="O361" s="50"/>
      <c r="P361" s="50"/>
      <c r="Q361" s="51">
        <f t="shared" si="11"/>
        <v>0</v>
      </c>
    </row>
    <row r="362" spans="1:17">
      <c r="A362" s="52"/>
      <c r="B362" s="35"/>
      <c r="C362" s="46"/>
      <c r="D362" s="151">
        <v>0</v>
      </c>
      <c r="E362" s="43" t="s">
        <v>20</v>
      </c>
      <c r="F362" s="55">
        <f>'Salary Rate Calculator'!L238</f>
        <v>0</v>
      </c>
      <c r="G362" s="45" t="s">
        <v>21</v>
      </c>
      <c r="H362" s="47">
        <f>D362/173</f>
        <v>0</v>
      </c>
      <c r="I362" s="48"/>
      <c r="J362" s="48"/>
      <c r="K362" s="48"/>
      <c r="L362" s="49"/>
      <c r="M362" s="50"/>
      <c r="N362" s="50">
        <f>D362*F362</f>
        <v>0</v>
      </c>
      <c r="O362" s="50"/>
      <c r="P362" s="50"/>
      <c r="Q362" s="51">
        <f t="shared" si="11"/>
        <v>0</v>
      </c>
    </row>
    <row r="363" spans="1:17">
      <c r="A363" s="35"/>
      <c r="B363" s="35"/>
      <c r="C363" s="150">
        <v>0</v>
      </c>
      <c r="D363" s="53">
        <f>C363/30</f>
        <v>0</v>
      </c>
      <c r="E363" s="43" t="s">
        <v>16</v>
      </c>
      <c r="F363" s="44">
        <f>'Salary Rate Calculator'!O238</f>
        <v>0</v>
      </c>
      <c r="G363" s="45" t="s">
        <v>17</v>
      </c>
      <c r="H363" s="47"/>
      <c r="I363" s="48">
        <f>D363*9</f>
        <v>0</v>
      </c>
      <c r="J363" s="48"/>
      <c r="K363" s="48"/>
      <c r="L363" s="49"/>
      <c r="M363" s="50"/>
      <c r="N363" s="50"/>
      <c r="O363" s="50">
        <f>D363*F363</f>
        <v>0</v>
      </c>
      <c r="P363" s="50"/>
      <c r="Q363" s="51">
        <f t="shared" si="11"/>
        <v>0</v>
      </c>
    </row>
    <row r="364" spans="1:17">
      <c r="A364" s="35"/>
      <c r="B364" s="35"/>
      <c r="C364" s="46"/>
      <c r="D364" s="151">
        <v>0</v>
      </c>
      <c r="E364" s="43" t="s">
        <v>18</v>
      </c>
      <c r="F364" s="44">
        <f>'Salary Rate Calculator'!Q238</f>
        <v>0</v>
      </c>
      <c r="G364" s="45" t="s">
        <v>19</v>
      </c>
      <c r="H364" s="47"/>
      <c r="I364" s="48"/>
      <c r="J364" s="48">
        <f>D364</f>
        <v>0</v>
      </c>
      <c r="K364" s="48"/>
      <c r="L364" s="49"/>
      <c r="M364" s="50"/>
      <c r="N364" s="50"/>
      <c r="O364" s="50">
        <f>D364*F364</f>
        <v>0</v>
      </c>
      <c r="P364" s="50"/>
      <c r="Q364" s="51">
        <f t="shared" si="11"/>
        <v>0</v>
      </c>
    </row>
    <row r="365" spans="1:17">
      <c r="A365" s="52"/>
      <c r="B365" s="35"/>
      <c r="C365" s="46"/>
      <c r="D365" s="151">
        <v>0</v>
      </c>
      <c r="E365" s="43" t="s">
        <v>20</v>
      </c>
      <c r="F365" s="55">
        <f>'Salary Rate Calculator'!P238</f>
        <v>0</v>
      </c>
      <c r="G365" s="45" t="s">
        <v>21</v>
      </c>
      <c r="H365" s="47">
        <f>D365/173</f>
        <v>0</v>
      </c>
      <c r="I365" s="48"/>
      <c r="J365" s="48"/>
      <c r="K365" s="48"/>
      <c r="L365" s="49"/>
      <c r="M365" s="50"/>
      <c r="N365" s="50"/>
      <c r="O365" s="50">
        <f>D365*F365</f>
        <v>0</v>
      </c>
      <c r="P365" s="50"/>
      <c r="Q365" s="51">
        <f t="shared" si="11"/>
        <v>0</v>
      </c>
    </row>
    <row r="366" spans="1:17">
      <c r="A366" s="35"/>
      <c r="B366" s="35"/>
      <c r="C366" s="150">
        <v>0</v>
      </c>
      <c r="D366" s="53">
        <f>C366/30</f>
        <v>0</v>
      </c>
      <c r="E366" s="43" t="s">
        <v>16</v>
      </c>
      <c r="F366" s="44">
        <f>'Salary Rate Calculator'!S238</f>
        <v>0</v>
      </c>
      <c r="G366" s="45" t="s">
        <v>17</v>
      </c>
      <c r="H366" s="47"/>
      <c r="I366" s="48">
        <f>D366*9</f>
        <v>0</v>
      </c>
      <c r="J366" s="48"/>
      <c r="K366" s="48"/>
      <c r="L366" s="49"/>
      <c r="M366" s="50"/>
      <c r="N366" s="50"/>
      <c r="O366" s="50"/>
      <c r="P366" s="50">
        <f>D366*F366</f>
        <v>0</v>
      </c>
      <c r="Q366" s="51">
        <f t="shared" si="11"/>
        <v>0</v>
      </c>
    </row>
    <row r="367" spans="1:17">
      <c r="A367" s="35"/>
      <c r="B367" s="35"/>
      <c r="C367" s="46"/>
      <c r="D367" s="151">
        <v>0</v>
      </c>
      <c r="E367" s="43" t="s">
        <v>18</v>
      </c>
      <c r="F367" s="44">
        <f>'Salary Rate Calculator'!U238</f>
        <v>0</v>
      </c>
      <c r="G367" s="45" t="s">
        <v>19</v>
      </c>
      <c r="H367" s="47"/>
      <c r="I367" s="48"/>
      <c r="J367" s="48">
        <f>D367</f>
        <v>0</v>
      </c>
      <c r="K367" s="48"/>
      <c r="L367" s="49"/>
      <c r="M367" s="50"/>
      <c r="N367" s="50"/>
      <c r="O367" s="50"/>
      <c r="P367" s="50">
        <f>D367*F367</f>
        <v>0</v>
      </c>
      <c r="Q367" s="51">
        <f t="shared" si="11"/>
        <v>0</v>
      </c>
    </row>
    <row r="368" spans="1:17">
      <c r="A368" s="52"/>
      <c r="B368" s="35"/>
      <c r="C368" s="46"/>
      <c r="D368" s="151">
        <v>0</v>
      </c>
      <c r="E368" s="43" t="s">
        <v>20</v>
      </c>
      <c r="F368" s="55">
        <f>'Salary Rate Calculator'!T238</f>
        <v>0</v>
      </c>
      <c r="G368" s="45" t="s">
        <v>21</v>
      </c>
      <c r="H368" s="47">
        <f>D368/173</f>
        <v>0</v>
      </c>
      <c r="I368" s="48"/>
      <c r="J368" s="48"/>
      <c r="K368" s="48"/>
      <c r="L368" s="49"/>
      <c r="M368" s="50"/>
      <c r="N368" s="50"/>
      <c r="O368" s="50"/>
      <c r="P368" s="50">
        <f>D368*F368</f>
        <v>0</v>
      </c>
      <c r="Q368" s="51">
        <f t="shared" si="11"/>
        <v>0</v>
      </c>
    </row>
    <row r="369" spans="1:17">
      <c r="A369" s="199" t="str">
        <f>'Salary Rate Calculator'!H241</f>
        <v>Faculty 25</v>
      </c>
      <c r="B369" s="35"/>
      <c r="C369" s="150">
        <v>0</v>
      </c>
      <c r="D369" s="53">
        <f>C369/45</f>
        <v>0</v>
      </c>
      <c r="E369" s="43" t="s">
        <v>16</v>
      </c>
      <c r="F369" s="44">
        <f>'Salary Rate Calculator'!C248</f>
        <v>0</v>
      </c>
      <c r="G369" s="45" t="s">
        <v>17</v>
      </c>
      <c r="H369" s="47"/>
      <c r="I369" s="48">
        <f>D369*9</f>
        <v>0</v>
      </c>
      <c r="J369" s="48"/>
      <c r="K369" s="48"/>
      <c r="L369" s="49">
        <f>F369*D369</f>
        <v>0</v>
      </c>
      <c r="M369" s="50"/>
      <c r="N369" s="50"/>
      <c r="O369" s="50"/>
      <c r="P369" s="50"/>
      <c r="Q369" s="51">
        <f t="shared" si="11"/>
        <v>0</v>
      </c>
    </row>
    <row r="370" spans="1:17">
      <c r="A370" s="52"/>
      <c r="B370" s="35"/>
      <c r="C370" s="46"/>
      <c r="D370" s="151">
        <v>0</v>
      </c>
      <c r="E370" s="43" t="s">
        <v>18</v>
      </c>
      <c r="F370" s="44">
        <f>'Salary Rate Calculator'!E248</f>
        <v>0</v>
      </c>
      <c r="G370" s="45" t="s">
        <v>19</v>
      </c>
      <c r="H370" s="47"/>
      <c r="I370" s="48"/>
      <c r="J370" s="48">
        <f>D370</f>
        <v>0</v>
      </c>
      <c r="K370" s="48"/>
      <c r="L370" s="49">
        <f>F370*D370</f>
        <v>0</v>
      </c>
      <c r="M370" s="50"/>
      <c r="N370" s="50"/>
      <c r="O370" s="50"/>
      <c r="P370" s="50"/>
      <c r="Q370" s="51">
        <f t="shared" si="11"/>
        <v>0</v>
      </c>
    </row>
    <row r="371" spans="1:17">
      <c r="A371" s="52"/>
      <c r="B371" s="35"/>
      <c r="C371" s="46"/>
      <c r="D371" s="151">
        <v>0</v>
      </c>
      <c r="E371" s="43" t="s">
        <v>20</v>
      </c>
      <c r="F371" s="55">
        <f>'Salary Rate Calculator'!D248</f>
        <v>0</v>
      </c>
      <c r="G371" s="45" t="s">
        <v>21</v>
      </c>
      <c r="H371" s="47">
        <f>D371/173</f>
        <v>0</v>
      </c>
      <c r="I371" s="48"/>
      <c r="J371" s="48"/>
      <c r="K371" s="48"/>
      <c r="L371" s="49">
        <f>D371*F371</f>
        <v>0</v>
      </c>
      <c r="M371" s="50"/>
      <c r="N371" s="50"/>
      <c r="O371" s="50"/>
      <c r="P371" s="50"/>
      <c r="Q371" s="51">
        <f t="shared" si="11"/>
        <v>0</v>
      </c>
    </row>
    <row r="372" spans="1:17">
      <c r="A372" s="35"/>
      <c r="B372" s="35"/>
      <c r="C372" s="150">
        <v>0</v>
      </c>
      <c r="D372" s="53">
        <f>C372/45</f>
        <v>0</v>
      </c>
      <c r="E372" s="43" t="s">
        <v>16</v>
      </c>
      <c r="F372" s="44">
        <f>'Salary Rate Calculator'!G248</f>
        <v>0</v>
      </c>
      <c r="G372" s="45" t="s">
        <v>17</v>
      </c>
      <c r="H372" s="47"/>
      <c r="I372" s="48">
        <f>D372*9</f>
        <v>0</v>
      </c>
      <c r="J372" s="48"/>
      <c r="K372" s="48"/>
      <c r="L372" s="49"/>
      <c r="M372" s="50">
        <f>D372*F372</f>
        <v>0</v>
      </c>
      <c r="N372" s="50"/>
      <c r="O372" s="50"/>
      <c r="P372" s="50"/>
      <c r="Q372" s="51">
        <f t="shared" si="11"/>
        <v>0</v>
      </c>
    </row>
    <row r="373" spans="1:17">
      <c r="A373" s="35"/>
      <c r="B373" s="35"/>
      <c r="C373" s="46"/>
      <c r="D373" s="151">
        <v>0</v>
      </c>
      <c r="E373" s="43" t="s">
        <v>18</v>
      </c>
      <c r="F373" s="44">
        <f>'Salary Rate Calculator'!I248</f>
        <v>0</v>
      </c>
      <c r="G373" s="45" t="s">
        <v>19</v>
      </c>
      <c r="H373" s="47"/>
      <c r="I373" s="48"/>
      <c r="J373" s="48">
        <f>D373</f>
        <v>0</v>
      </c>
      <c r="K373" s="48"/>
      <c r="L373" s="49"/>
      <c r="M373" s="50">
        <f>D373*F373</f>
        <v>0</v>
      </c>
      <c r="N373" s="50"/>
      <c r="O373" s="50"/>
      <c r="P373" s="50"/>
      <c r="Q373" s="51">
        <f t="shared" si="11"/>
        <v>0</v>
      </c>
    </row>
    <row r="374" spans="1:17">
      <c r="A374" s="52"/>
      <c r="B374" s="35"/>
      <c r="C374" s="46"/>
      <c r="D374" s="151">
        <v>0</v>
      </c>
      <c r="E374" s="43" t="s">
        <v>20</v>
      </c>
      <c r="F374" s="55">
        <f>'Salary Rate Calculator'!H248</f>
        <v>0</v>
      </c>
      <c r="G374" s="45" t="s">
        <v>21</v>
      </c>
      <c r="H374" s="47">
        <f>D374/173</f>
        <v>0</v>
      </c>
      <c r="I374" s="48"/>
      <c r="J374" s="48"/>
      <c r="K374" s="48"/>
      <c r="L374" s="49"/>
      <c r="M374" s="50">
        <f>D374*F374</f>
        <v>0</v>
      </c>
      <c r="N374" s="50"/>
      <c r="O374" s="50"/>
      <c r="P374" s="50"/>
      <c r="Q374" s="51">
        <f t="shared" si="11"/>
        <v>0</v>
      </c>
    </row>
    <row r="375" spans="1:17">
      <c r="A375" s="35"/>
      <c r="B375" s="35"/>
      <c r="C375" s="150">
        <v>0</v>
      </c>
      <c r="D375" s="53">
        <f>C375/45</f>
        <v>0</v>
      </c>
      <c r="E375" s="43" t="s">
        <v>16</v>
      </c>
      <c r="F375" s="44">
        <f>'Salary Rate Calculator'!K248</f>
        <v>0</v>
      </c>
      <c r="G375" s="45" t="s">
        <v>17</v>
      </c>
      <c r="H375" s="47"/>
      <c r="I375" s="48">
        <f>D375*9</f>
        <v>0</v>
      </c>
      <c r="J375" s="48"/>
      <c r="K375" s="48"/>
      <c r="L375" s="49"/>
      <c r="M375" s="50"/>
      <c r="N375" s="50">
        <f>D375*F375</f>
        <v>0</v>
      </c>
      <c r="O375" s="50"/>
      <c r="P375" s="50"/>
      <c r="Q375" s="51">
        <f t="shared" si="11"/>
        <v>0</v>
      </c>
    </row>
    <row r="376" spans="1:17">
      <c r="A376" s="35"/>
      <c r="B376" s="35"/>
      <c r="C376" s="46"/>
      <c r="D376" s="151">
        <v>0</v>
      </c>
      <c r="E376" s="43" t="s">
        <v>18</v>
      </c>
      <c r="F376" s="44">
        <f>'Salary Rate Calculator'!M248</f>
        <v>0</v>
      </c>
      <c r="G376" s="45" t="s">
        <v>19</v>
      </c>
      <c r="H376" s="47"/>
      <c r="I376" s="48"/>
      <c r="J376" s="48">
        <f>D376</f>
        <v>0</v>
      </c>
      <c r="K376" s="48"/>
      <c r="L376" s="49"/>
      <c r="M376" s="50"/>
      <c r="N376" s="50">
        <f>D376*F376</f>
        <v>0</v>
      </c>
      <c r="O376" s="50"/>
      <c r="P376" s="50"/>
      <c r="Q376" s="51">
        <f t="shared" si="11"/>
        <v>0</v>
      </c>
    </row>
    <row r="377" spans="1:17">
      <c r="A377" s="52"/>
      <c r="B377" s="35"/>
      <c r="C377" s="46"/>
      <c r="D377" s="151">
        <v>0</v>
      </c>
      <c r="E377" s="43" t="s">
        <v>20</v>
      </c>
      <c r="F377" s="55">
        <f>'Salary Rate Calculator'!L248</f>
        <v>0</v>
      </c>
      <c r="G377" s="45" t="s">
        <v>21</v>
      </c>
      <c r="H377" s="47">
        <f>D377/173</f>
        <v>0</v>
      </c>
      <c r="I377" s="48"/>
      <c r="J377" s="48"/>
      <c r="K377" s="48"/>
      <c r="L377" s="49"/>
      <c r="M377" s="50"/>
      <c r="N377" s="50">
        <f>D377*F377</f>
        <v>0</v>
      </c>
      <c r="O377" s="50"/>
      <c r="P377" s="50"/>
      <c r="Q377" s="51">
        <f t="shared" si="11"/>
        <v>0</v>
      </c>
    </row>
    <row r="378" spans="1:17">
      <c r="A378" s="35"/>
      <c r="B378" s="35"/>
      <c r="C378" s="150">
        <v>0</v>
      </c>
      <c r="D378" s="53">
        <f>C378/30</f>
        <v>0</v>
      </c>
      <c r="E378" s="43" t="s">
        <v>16</v>
      </c>
      <c r="F378" s="44">
        <f>'Salary Rate Calculator'!O248</f>
        <v>0</v>
      </c>
      <c r="G378" s="45" t="s">
        <v>17</v>
      </c>
      <c r="H378" s="47"/>
      <c r="I378" s="48">
        <f>D378*9</f>
        <v>0</v>
      </c>
      <c r="J378" s="48"/>
      <c r="K378" s="48"/>
      <c r="L378" s="49"/>
      <c r="M378" s="50"/>
      <c r="N378" s="50"/>
      <c r="O378" s="50">
        <f>D378*F378</f>
        <v>0</v>
      </c>
      <c r="P378" s="50"/>
      <c r="Q378" s="51">
        <f t="shared" si="11"/>
        <v>0</v>
      </c>
    </row>
    <row r="379" spans="1:17">
      <c r="A379" s="35"/>
      <c r="B379" s="35"/>
      <c r="C379" s="46"/>
      <c r="D379" s="151">
        <v>0</v>
      </c>
      <c r="E379" s="43" t="s">
        <v>18</v>
      </c>
      <c r="F379" s="44">
        <f>'Salary Rate Calculator'!Q248</f>
        <v>0</v>
      </c>
      <c r="G379" s="45" t="s">
        <v>19</v>
      </c>
      <c r="H379" s="47"/>
      <c r="I379" s="48"/>
      <c r="J379" s="48">
        <f>D379</f>
        <v>0</v>
      </c>
      <c r="K379" s="48"/>
      <c r="L379" s="49"/>
      <c r="M379" s="50"/>
      <c r="N379" s="50"/>
      <c r="O379" s="50">
        <f>D379*F379</f>
        <v>0</v>
      </c>
      <c r="P379" s="50"/>
      <c r="Q379" s="51">
        <f t="shared" si="11"/>
        <v>0</v>
      </c>
    </row>
    <row r="380" spans="1:17">
      <c r="A380" s="52"/>
      <c r="B380" s="35"/>
      <c r="C380" s="46"/>
      <c r="D380" s="151">
        <v>0</v>
      </c>
      <c r="E380" s="43" t="s">
        <v>20</v>
      </c>
      <c r="F380" s="55">
        <f>'Salary Rate Calculator'!P248</f>
        <v>0</v>
      </c>
      <c r="G380" s="45" t="s">
        <v>21</v>
      </c>
      <c r="H380" s="47">
        <f>D380/173</f>
        <v>0</v>
      </c>
      <c r="I380" s="48"/>
      <c r="J380" s="48"/>
      <c r="K380" s="48"/>
      <c r="L380" s="49"/>
      <c r="M380" s="50"/>
      <c r="N380" s="50"/>
      <c r="O380" s="50">
        <f>D380*F380</f>
        <v>0</v>
      </c>
      <c r="P380" s="50"/>
      <c r="Q380" s="51">
        <f t="shared" si="11"/>
        <v>0</v>
      </c>
    </row>
    <row r="381" spans="1:17">
      <c r="A381" s="35"/>
      <c r="B381" s="35"/>
      <c r="C381" s="150">
        <v>0</v>
      </c>
      <c r="D381" s="53">
        <f>C381/30</f>
        <v>0</v>
      </c>
      <c r="E381" s="43" t="s">
        <v>16</v>
      </c>
      <c r="F381" s="44">
        <f>'Salary Rate Calculator'!S248</f>
        <v>0</v>
      </c>
      <c r="G381" s="45" t="s">
        <v>17</v>
      </c>
      <c r="H381" s="47"/>
      <c r="I381" s="48">
        <f>D381*9</f>
        <v>0</v>
      </c>
      <c r="J381" s="48"/>
      <c r="K381" s="48"/>
      <c r="L381" s="49"/>
      <c r="M381" s="50"/>
      <c r="N381" s="50"/>
      <c r="O381" s="50"/>
      <c r="P381" s="50">
        <f>D381*F381</f>
        <v>0</v>
      </c>
      <c r="Q381" s="51">
        <f t="shared" si="11"/>
        <v>0</v>
      </c>
    </row>
    <row r="382" spans="1:17">
      <c r="A382" s="35"/>
      <c r="B382" s="35"/>
      <c r="C382" s="46"/>
      <c r="D382" s="151">
        <v>0</v>
      </c>
      <c r="E382" s="43" t="s">
        <v>18</v>
      </c>
      <c r="F382" s="44">
        <f>'Salary Rate Calculator'!U248</f>
        <v>0</v>
      </c>
      <c r="G382" s="45" t="s">
        <v>19</v>
      </c>
      <c r="H382" s="47"/>
      <c r="I382" s="48"/>
      <c r="J382" s="48">
        <f>D382</f>
        <v>0</v>
      </c>
      <c r="K382" s="48"/>
      <c r="L382" s="49"/>
      <c r="M382" s="50"/>
      <c r="N382" s="50"/>
      <c r="O382" s="50"/>
      <c r="P382" s="50">
        <f>D382*F382</f>
        <v>0</v>
      </c>
      <c r="Q382" s="51">
        <f t="shared" si="11"/>
        <v>0</v>
      </c>
    </row>
    <row r="383" spans="1:17">
      <c r="A383" s="52"/>
      <c r="B383" s="35"/>
      <c r="C383" s="46"/>
      <c r="D383" s="151">
        <v>0</v>
      </c>
      <c r="E383" s="43" t="s">
        <v>20</v>
      </c>
      <c r="F383" s="55">
        <f>'Salary Rate Calculator'!T248</f>
        <v>0</v>
      </c>
      <c r="G383" s="45" t="s">
        <v>21</v>
      </c>
      <c r="H383" s="47">
        <f t="shared" ref="H383" si="12">D383/173</f>
        <v>0</v>
      </c>
      <c r="I383" s="48"/>
      <c r="J383" s="48"/>
      <c r="K383" s="48"/>
      <c r="L383" s="49"/>
      <c r="M383" s="50"/>
      <c r="N383" s="50"/>
      <c r="O383" s="50"/>
      <c r="P383" s="50">
        <f>D383*F383</f>
        <v>0</v>
      </c>
      <c r="Q383" s="51">
        <f t="shared" si="11"/>
        <v>0</v>
      </c>
    </row>
    <row r="384" spans="1:17">
      <c r="A384" s="199" t="str">
        <f>'Salary Rate Calculator'!H251</f>
        <v>CPC Employee 1</v>
      </c>
      <c r="B384" s="35"/>
      <c r="C384" s="44"/>
      <c r="D384" s="153">
        <v>0</v>
      </c>
      <c r="E384" s="43" t="s">
        <v>22</v>
      </c>
      <c r="F384" s="55">
        <f>'Salary Rate Calculator'!D258</f>
        <v>0</v>
      </c>
      <c r="G384" s="45" t="s">
        <v>21</v>
      </c>
      <c r="H384" s="47">
        <f t="shared" si="3"/>
        <v>0</v>
      </c>
      <c r="I384" s="48"/>
      <c r="J384" s="48"/>
      <c r="K384" s="48"/>
      <c r="L384" s="49">
        <f>D384*F384</f>
        <v>0</v>
      </c>
      <c r="M384" s="50"/>
      <c r="N384" s="50"/>
      <c r="O384" s="50"/>
      <c r="P384" s="50"/>
      <c r="Q384" s="51">
        <f t="shared" si="1"/>
        <v>0</v>
      </c>
    </row>
    <row r="385" spans="1:17">
      <c r="A385" s="203"/>
      <c r="B385" s="35"/>
      <c r="C385" s="44"/>
      <c r="D385" s="153">
        <v>0</v>
      </c>
      <c r="E385" s="43" t="s">
        <v>22</v>
      </c>
      <c r="F385" s="55">
        <f>'Salary Rate Calculator'!H258</f>
        <v>0</v>
      </c>
      <c r="G385" s="45" t="s">
        <v>21</v>
      </c>
      <c r="H385" s="47">
        <f t="shared" si="3"/>
        <v>0</v>
      </c>
      <c r="I385" s="48"/>
      <c r="J385" s="48"/>
      <c r="K385" s="48"/>
      <c r="L385" s="49"/>
      <c r="M385" s="50">
        <f>D385*F385</f>
        <v>0</v>
      </c>
      <c r="N385" s="50"/>
      <c r="O385" s="50"/>
      <c r="P385" s="50"/>
      <c r="Q385" s="51">
        <f t="shared" si="1"/>
        <v>0</v>
      </c>
    </row>
    <row r="386" spans="1:17">
      <c r="A386" s="35"/>
      <c r="B386" s="35"/>
      <c r="C386" s="44"/>
      <c r="D386" s="153">
        <v>0</v>
      </c>
      <c r="E386" s="43" t="s">
        <v>22</v>
      </c>
      <c r="F386" s="55">
        <f>'Salary Rate Calculator'!L258</f>
        <v>0</v>
      </c>
      <c r="G386" s="45" t="s">
        <v>21</v>
      </c>
      <c r="H386" s="47">
        <f t="shared" si="3"/>
        <v>0</v>
      </c>
      <c r="I386" s="54"/>
      <c r="J386" s="54"/>
      <c r="K386" s="54"/>
      <c r="L386" s="49"/>
      <c r="M386" s="50"/>
      <c r="N386" s="50">
        <f>D386*F386</f>
        <v>0</v>
      </c>
      <c r="O386" s="50"/>
      <c r="P386" s="50"/>
      <c r="Q386" s="51">
        <f t="shared" si="1"/>
        <v>0</v>
      </c>
    </row>
    <row r="387" spans="1:17">
      <c r="A387" s="35"/>
      <c r="B387" s="35"/>
      <c r="C387" s="44"/>
      <c r="D387" s="153">
        <v>0</v>
      </c>
      <c r="E387" s="43" t="s">
        <v>22</v>
      </c>
      <c r="F387" s="55">
        <f>'Salary Rate Calculator'!P258</f>
        <v>0</v>
      </c>
      <c r="G387" s="45" t="s">
        <v>21</v>
      </c>
      <c r="H387" s="47">
        <f t="shared" si="3"/>
        <v>0</v>
      </c>
      <c r="I387" s="54"/>
      <c r="J387" s="54"/>
      <c r="K387" s="54"/>
      <c r="L387" s="49"/>
      <c r="M387" s="50"/>
      <c r="N387" s="50"/>
      <c r="O387" s="50">
        <f>D387*F387</f>
        <v>0</v>
      </c>
      <c r="P387" s="50"/>
      <c r="Q387" s="51">
        <f t="shared" si="1"/>
        <v>0</v>
      </c>
    </row>
    <row r="388" spans="1:17">
      <c r="A388" s="35"/>
      <c r="B388" s="35"/>
      <c r="C388" s="44"/>
      <c r="D388" s="153">
        <v>0</v>
      </c>
      <c r="E388" s="43" t="s">
        <v>22</v>
      </c>
      <c r="F388" s="55">
        <f>'Salary Rate Calculator'!T258</f>
        <v>0</v>
      </c>
      <c r="G388" s="45" t="s">
        <v>21</v>
      </c>
      <c r="H388" s="47">
        <f t="shared" si="3"/>
        <v>0</v>
      </c>
      <c r="I388" s="54"/>
      <c r="J388" s="54"/>
      <c r="K388" s="54"/>
      <c r="L388" s="49"/>
      <c r="M388" s="50"/>
      <c r="N388" s="50"/>
      <c r="O388" s="50"/>
      <c r="P388" s="50">
        <f>D388*F388</f>
        <v>0</v>
      </c>
      <c r="Q388" s="51">
        <f t="shared" ref="Q388:Q392" si="13">SUM(L388:P388)</f>
        <v>0</v>
      </c>
    </row>
    <row r="389" spans="1:17">
      <c r="A389" s="199" t="str">
        <f>'Salary Rate Calculator'!H261</f>
        <v>CPC Employee 2</v>
      </c>
      <c r="B389" s="35"/>
      <c r="C389" s="44"/>
      <c r="D389" s="153">
        <v>0</v>
      </c>
      <c r="E389" s="43" t="s">
        <v>22</v>
      </c>
      <c r="F389" s="55">
        <f>'Salary Rate Calculator'!D268</f>
        <v>0</v>
      </c>
      <c r="G389" s="45" t="s">
        <v>21</v>
      </c>
      <c r="H389" s="47">
        <f t="shared" ref="H389:H398" si="14">D389/173</f>
        <v>0</v>
      </c>
      <c r="I389" s="48"/>
      <c r="J389" s="48"/>
      <c r="K389" s="48"/>
      <c r="L389" s="49">
        <f>D389*F389</f>
        <v>0</v>
      </c>
      <c r="M389" s="50"/>
      <c r="N389" s="50"/>
      <c r="O389" s="50"/>
      <c r="P389" s="50"/>
      <c r="Q389" s="51">
        <f t="shared" si="13"/>
        <v>0</v>
      </c>
    </row>
    <row r="390" spans="1:17">
      <c r="A390" s="203"/>
      <c r="B390" s="35"/>
      <c r="C390" s="44"/>
      <c r="D390" s="153">
        <v>0</v>
      </c>
      <c r="E390" s="43" t="s">
        <v>22</v>
      </c>
      <c r="F390" s="55">
        <f>'Salary Rate Calculator'!H268</f>
        <v>0</v>
      </c>
      <c r="G390" s="45" t="s">
        <v>21</v>
      </c>
      <c r="H390" s="47">
        <f t="shared" si="14"/>
        <v>0</v>
      </c>
      <c r="I390" s="48"/>
      <c r="J390" s="48"/>
      <c r="K390" s="48"/>
      <c r="L390" s="49"/>
      <c r="M390" s="50">
        <f>D390*F390</f>
        <v>0</v>
      </c>
      <c r="N390" s="50"/>
      <c r="O390" s="50"/>
      <c r="P390" s="50"/>
      <c r="Q390" s="51">
        <f t="shared" si="13"/>
        <v>0</v>
      </c>
    </row>
    <row r="391" spans="1:17">
      <c r="A391" s="35"/>
      <c r="B391" s="35"/>
      <c r="C391" s="44"/>
      <c r="D391" s="153">
        <v>0</v>
      </c>
      <c r="E391" s="43" t="s">
        <v>22</v>
      </c>
      <c r="F391" s="55">
        <f>'Salary Rate Calculator'!L268</f>
        <v>0</v>
      </c>
      <c r="G391" s="45" t="s">
        <v>21</v>
      </c>
      <c r="H391" s="47">
        <f t="shared" si="14"/>
        <v>0</v>
      </c>
      <c r="I391" s="54"/>
      <c r="J391" s="54"/>
      <c r="K391" s="54"/>
      <c r="L391" s="49"/>
      <c r="M391" s="50"/>
      <c r="N391" s="50">
        <f>D391*F391</f>
        <v>0</v>
      </c>
      <c r="O391" s="50"/>
      <c r="P391" s="50"/>
      <c r="Q391" s="51">
        <f t="shared" si="13"/>
        <v>0</v>
      </c>
    </row>
    <row r="392" spans="1:17">
      <c r="A392" s="35"/>
      <c r="B392" s="35"/>
      <c r="C392" s="44"/>
      <c r="D392" s="153">
        <v>0</v>
      </c>
      <c r="E392" s="43" t="s">
        <v>22</v>
      </c>
      <c r="F392" s="55">
        <f>'Salary Rate Calculator'!P268</f>
        <v>0</v>
      </c>
      <c r="G392" s="45" t="s">
        <v>21</v>
      </c>
      <c r="H392" s="47">
        <f t="shared" si="14"/>
        <v>0</v>
      </c>
      <c r="I392" s="54"/>
      <c r="J392" s="54"/>
      <c r="K392" s="54"/>
      <c r="L392" s="49"/>
      <c r="M392" s="50"/>
      <c r="N392" s="50"/>
      <c r="O392" s="50">
        <f>D392*F392</f>
        <v>0</v>
      </c>
      <c r="P392" s="50"/>
      <c r="Q392" s="51">
        <f t="shared" si="13"/>
        <v>0</v>
      </c>
    </row>
    <row r="393" spans="1:17">
      <c r="A393" s="35"/>
      <c r="B393" s="35"/>
      <c r="C393" s="44"/>
      <c r="D393" s="153">
        <v>0</v>
      </c>
      <c r="E393" s="43" t="s">
        <v>22</v>
      </c>
      <c r="F393" s="55">
        <f>'Salary Rate Calculator'!T268</f>
        <v>0</v>
      </c>
      <c r="G393" s="45" t="s">
        <v>21</v>
      </c>
      <c r="H393" s="47">
        <f t="shared" si="14"/>
        <v>0</v>
      </c>
      <c r="I393" s="54"/>
      <c r="J393" s="54"/>
      <c r="K393" s="54"/>
      <c r="L393" s="49"/>
      <c r="M393" s="50"/>
      <c r="N393" s="50"/>
      <c r="O393" s="50"/>
      <c r="P393" s="50">
        <f>D393*F393</f>
        <v>0</v>
      </c>
      <c r="Q393" s="51">
        <f t="shared" ref="Q393" si="15">SUM(L393:P393)</f>
        <v>0</v>
      </c>
    </row>
    <row r="394" spans="1:17">
      <c r="A394" s="199" t="str">
        <f>'Salary Rate Calculator'!H271</f>
        <v>CPC Employee 3</v>
      </c>
      <c r="B394" s="35"/>
      <c r="C394" s="44"/>
      <c r="D394" s="153">
        <v>0</v>
      </c>
      <c r="E394" s="43" t="s">
        <v>22</v>
      </c>
      <c r="F394" s="55">
        <f>'Salary Rate Calculator'!D278</f>
        <v>0</v>
      </c>
      <c r="G394" s="45" t="s">
        <v>21</v>
      </c>
      <c r="H394" s="47">
        <f t="shared" si="14"/>
        <v>0</v>
      </c>
      <c r="I394" s="48"/>
      <c r="J394" s="48"/>
      <c r="K394" s="48"/>
      <c r="L394" s="49">
        <f>D394*F394</f>
        <v>0</v>
      </c>
      <c r="M394" s="50"/>
      <c r="N394" s="50"/>
      <c r="O394" s="50"/>
      <c r="P394" s="50"/>
      <c r="Q394" s="51">
        <f t="shared" ref="Q394:Q402" si="16">SUM(L394:P394)</f>
        <v>0</v>
      </c>
    </row>
    <row r="395" spans="1:17">
      <c r="A395" s="203"/>
      <c r="B395" s="35"/>
      <c r="C395" s="44"/>
      <c r="D395" s="153">
        <v>0</v>
      </c>
      <c r="E395" s="43" t="s">
        <v>22</v>
      </c>
      <c r="F395" s="55">
        <f>'Salary Rate Calculator'!H278</f>
        <v>0</v>
      </c>
      <c r="G395" s="45" t="s">
        <v>21</v>
      </c>
      <c r="H395" s="47">
        <f t="shared" si="14"/>
        <v>0</v>
      </c>
      <c r="I395" s="48"/>
      <c r="J395" s="48"/>
      <c r="K395" s="48"/>
      <c r="L395" s="49"/>
      <c r="M395" s="50">
        <f>D395*F395</f>
        <v>0</v>
      </c>
      <c r="N395" s="50"/>
      <c r="O395" s="50"/>
      <c r="P395" s="50"/>
      <c r="Q395" s="51">
        <f t="shared" si="16"/>
        <v>0</v>
      </c>
    </row>
    <row r="396" spans="1:17">
      <c r="A396" s="35"/>
      <c r="B396" s="35"/>
      <c r="C396" s="44"/>
      <c r="D396" s="153">
        <v>0</v>
      </c>
      <c r="E396" s="43" t="s">
        <v>22</v>
      </c>
      <c r="F396" s="55">
        <f>'Salary Rate Calculator'!L278</f>
        <v>0</v>
      </c>
      <c r="G396" s="45" t="s">
        <v>21</v>
      </c>
      <c r="H396" s="47">
        <f t="shared" si="14"/>
        <v>0</v>
      </c>
      <c r="I396" s="54"/>
      <c r="J396" s="54"/>
      <c r="K396" s="54"/>
      <c r="L396" s="49"/>
      <c r="M396" s="50"/>
      <c r="N396" s="50">
        <f>D396*F396</f>
        <v>0</v>
      </c>
      <c r="O396" s="50"/>
      <c r="P396" s="50"/>
      <c r="Q396" s="51">
        <f t="shared" si="16"/>
        <v>0</v>
      </c>
    </row>
    <row r="397" spans="1:17">
      <c r="A397" s="35"/>
      <c r="B397" s="35"/>
      <c r="C397" s="44"/>
      <c r="D397" s="153">
        <v>0</v>
      </c>
      <c r="E397" s="43" t="s">
        <v>22</v>
      </c>
      <c r="F397" s="55">
        <f>'Salary Rate Calculator'!P278</f>
        <v>0</v>
      </c>
      <c r="G397" s="45" t="s">
        <v>21</v>
      </c>
      <c r="H397" s="47">
        <f t="shared" si="14"/>
        <v>0</v>
      </c>
      <c r="I397" s="54"/>
      <c r="J397" s="54"/>
      <c r="K397" s="54"/>
      <c r="L397" s="49"/>
      <c r="M397" s="50"/>
      <c r="N397" s="50"/>
      <c r="O397" s="50">
        <f>D397*F397</f>
        <v>0</v>
      </c>
      <c r="P397" s="50"/>
      <c r="Q397" s="51">
        <f t="shared" si="16"/>
        <v>0</v>
      </c>
    </row>
    <row r="398" spans="1:17">
      <c r="A398" s="35"/>
      <c r="B398" s="35"/>
      <c r="C398" s="44"/>
      <c r="D398" s="153">
        <v>0</v>
      </c>
      <c r="E398" s="43" t="s">
        <v>22</v>
      </c>
      <c r="F398" s="55">
        <f>'Salary Rate Calculator'!T278</f>
        <v>0</v>
      </c>
      <c r="G398" s="45" t="s">
        <v>21</v>
      </c>
      <c r="H398" s="47">
        <f t="shared" si="14"/>
        <v>0</v>
      </c>
      <c r="I398" s="54"/>
      <c r="J398" s="54"/>
      <c r="K398" s="54"/>
      <c r="L398" s="49"/>
      <c r="M398" s="50"/>
      <c r="N398" s="50"/>
      <c r="O398" s="50"/>
      <c r="P398" s="50">
        <f>D398*F398</f>
        <v>0</v>
      </c>
      <c r="Q398" s="51">
        <f t="shared" si="16"/>
        <v>0</v>
      </c>
    </row>
    <row r="399" spans="1:17">
      <c r="A399" s="199" t="str">
        <f>'Salary Rate Calculator'!H281</f>
        <v>CPC Employee 4</v>
      </c>
      <c r="B399" s="35"/>
      <c r="C399" s="44"/>
      <c r="D399" s="153">
        <v>0</v>
      </c>
      <c r="E399" s="43" t="s">
        <v>22</v>
      </c>
      <c r="F399" s="55">
        <f>'Salary Rate Calculator'!D288</f>
        <v>0</v>
      </c>
      <c r="G399" s="45" t="s">
        <v>21</v>
      </c>
      <c r="H399" s="47">
        <f t="shared" ref="H399:H418" si="17">D399/173</f>
        <v>0</v>
      </c>
      <c r="I399" s="48"/>
      <c r="J399" s="48"/>
      <c r="K399" s="48"/>
      <c r="L399" s="49">
        <f>D399*F399</f>
        <v>0</v>
      </c>
      <c r="M399" s="50"/>
      <c r="N399" s="50"/>
      <c r="O399" s="50"/>
      <c r="P399" s="50"/>
      <c r="Q399" s="51">
        <f t="shared" si="16"/>
        <v>0</v>
      </c>
    </row>
    <row r="400" spans="1:17">
      <c r="A400" s="203"/>
      <c r="B400" s="35"/>
      <c r="C400" s="44"/>
      <c r="D400" s="153">
        <v>0</v>
      </c>
      <c r="E400" s="43" t="s">
        <v>22</v>
      </c>
      <c r="F400" s="55">
        <f>'Salary Rate Calculator'!H288</f>
        <v>0</v>
      </c>
      <c r="G400" s="45" t="s">
        <v>21</v>
      </c>
      <c r="H400" s="47">
        <f t="shared" si="17"/>
        <v>0</v>
      </c>
      <c r="I400" s="48"/>
      <c r="J400" s="48"/>
      <c r="K400" s="48"/>
      <c r="L400" s="49"/>
      <c r="M400" s="50">
        <f>D400*F400</f>
        <v>0</v>
      </c>
      <c r="N400" s="50"/>
      <c r="O400" s="50"/>
      <c r="P400" s="50"/>
      <c r="Q400" s="51">
        <f t="shared" si="16"/>
        <v>0</v>
      </c>
    </row>
    <row r="401" spans="1:17">
      <c r="A401" s="35"/>
      <c r="B401" s="35"/>
      <c r="C401" s="44"/>
      <c r="D401" s="153">
        <v>0</v>
      </c>
      <c r="E401" s="43" t="s">
        <v>22</v>
      </c>
      <c r="F401" s="55">
        <f>'Salary Rate Calculator'!L288</f>
        <v>0</v>
      </c>
      <c r="G401" s="45" t="s">
        <v>21</v>
      </c>
      <c r="H401" s="47">
        <f t="shared" si="17"/>
        <v>0</v>
      </c>
      <c r="I401" s="54"/>
      <c r="J401" s="54"/>
      <c r="K401" s="54"/>
      <c r="L401" s="49"/>
      <c r="M401" s="50"/>
      <c r="N401" s="50">
        <f>D401*F401</f>
        <v>0</v>
      </c>
      <c r="O401" s="50"/>
      <c r="P401" s="50"/>
      <c r="Q401" s="51">
        <f t="shared" si="16"/>
        <v>0</v>
      </c>
    </row>
    <row r="402" spans="1:17">
      <c r="A402" s="35"/>
      <c r="B402" s="35"/>
      <c r="C402" s="44"/>
      <c r="D402" s="153">
        <v>0</v>
      </c>
      <c r="E402" s="43" t="s">
        <v>22</v>
      </c>
      <c r="F402" s="55">
        <f>'Salary Rate Calculator'!P288</f>
        <v>0</v>
      </c>
      <c r="G402" s="45" t="s">
        <v>21</v>
      </c>
      <c r="H402" s="47">
        <f t="shared" si="17"/>
        <v>0</v>
      </c>
      <c r="I402" s="54"/>
      <c r="J402" s="54"/>
      <c r="K402" s="54"/>
      <c r="L402" s="49"/>
      <c r="M402" s="50"/>
      <c r="N402" s="50"/>
      <c r="O402" s="50">
        <f>D402*F402</f>
        <v>0</v>
      </c>
      <c r="P402" s="50"/>
      <c r="Q402" s="51">
        <f t="shared" si="16"/>
        <v>0</v>
      </c>
    </row>
    <row r="403" spans="1:17">
      <c r="A403" s="35"/>
      <c r="B403" s="35"/>
      <c r="C403" s="44"/>
      <c r="D403" s="153">
        <v>0</v>
      </c>
      <c r="E403" s="43" t="s">
        <v>22</v>
      </c>
      <c r="F403" s="55">
        <f>'Salary Rate Calculator'!T288</f>
        <v>0</v>
      </c>
      <c r="G403" s="45" t="s">
        <v>21</v>
      </c>
      <c r="H403" s="47">
        <f t="shared" si="17"/>
        <v>0</v>
      </c>
      <c r="I403" s="54"/>
      <c r="J403" s="54"/>
      <c r="K403" s="54"/>
      <c r="L403" s="49"/>
      <c r="M403" s="50"/>
      <c r="N403" s="50"/>
      <c r="O403" s="50"/>
      <c r="P403" s="50">
        <f>D403*F403</f>
        <v>0</v>
      </c>
      <c r="Q403" s="51">
        <f t="shared" ref="Q403:Q422" si="18">SUM(L403:P403)</f>
        <v>0</v>
      </c>
    </row>
    <row r="404" spans="1:17">
      <c r="A404" s="199" t="str">
        <f>'Salary Rate Calculator'!H291</f>
        <v>CPC Employee 5</v>
      </c>
      <c r="B404" s="35"/>
      <c r="C404" s="44"/>
      <c r="D404" s="153">
        <v>0</v>
      </c>
      <c r="E404" s="43" t="s">
        <v>22</v>
      </c>
      <c r="F404" s="55">
        <f>'Salary Rate Calculator'!D298</f>
        <v>0</v>
      </c>
      <c r="G404" s="45" t="s">
        <v>21</v>
      </c>
      <c r="H404" s="47">
        <f t="shared" si="17"/>
        <v>0</v>
      </c>
      <c r="I404" s="48"/>
      <c r="J404" s="48"/>
      <c r="K404" s="48"/>
      <c r="L404" s="49">
        <f>D404*F404</f>
        <v>0</v>
      </c>
      <c r="M404" s="50"/>
      <c r="N404" s="50"/>
      <c r="O404" s="50"/>
      <c r="P404" s="50"/>
      <c r="Q404" s="51">
        <f t="shared" si="18"/>
        <v>0</v>
      </c>
    </row>
    <row r="405" spans="1:17">
      <c r="A405" s="203"/>
      <c r="B405" s="35"/>
      <c r="C405" s="44"/>
      <c r="D405" s="153">
        <v>0</v>
      </c>
      <c r="E405" s="43" t="s">
        <v>22</v>
      </c>
      <c r="F405" s="55">
        <f>'Salary Rate Calculator'!H298</f>
        <v>0</v>
      </c>
      <c r="G405" s="45" t="s">
        <v>21</v>
      </c>
      <c r="H405" s="47">
        <f t="shared" si="17"/>
        <v>0</v>
      </c>
      <c r="I405" s="48"/>
      <c r="J405" s="48"/>
      <c r="K405" s="48"/>
      <c r="L405" s="49"/>
      <c r="M405" s="50">
        <f>D405*F405</f>
        <v>0</v>
      </c>
      <c r="N405" s="50"/>
      <c r="O405" s="50"/>
      <c r="P405" s="50"/>
      <c r="Q405" s="51">
        <f t="shared" si="18"/>
        <v>0</v>
      </c>
    </row>
    <row r="406" spans="1:17">
      <c r="A406" s="35"/>
      <c r="B406" s="35"/>
      <c r="C406" s="44"/>
      <c r="D406" s="153">
        <v>0</v>
      </c>
      <c r="E406" s="43" t="s">
        <v>22</v>
      </c>
      <c r="F406" s="55">
        <f>'Salary Rate Calculator'!L298</f>
        <v>0</v>
      </c>
      <c r="G406" s="45" t="s">
        <v>21</v>
      </c>
      <c r="H406" s="47">
        <f t="shared" si="17"/>
        <v>0</v>
      </c>
      <c r="I406" s="54"/>
      <c r="J406" s="54"/>
      <c r="K406" s="54"/>
      <c r="L406" s="49"/>
      <c r="M406" s="50"/>
      <c r="N406" s="50">
        <f>D406*F406</f>
        <v>0</v>
      </c>
      <c r="O406" s="50"/>
      <c r="P406" s="50"/>
      <c r="Q406" s="51">
        <f t="shared" si="18"/>
        <v>0</v>
      </c>
    </row>
    <row r="407" spans="1:17">
      <c r="A407" s="35"/>
      <c r="B407" s="35"/>
      <c r="C407" s="44"/>
      <c r="D407" s="153">
        <v>0</v>
      </c>
      <c r="E407" s="43" t="s">
        <v>22</v>
      </c>
      <c r="F407" s="55">
        <f>'Salary Rate Calculator'!P298</f>
        <v>0</v>
      </c>
      <c r="G407" s="45" t="s">
        <v>21</v>
      </c>
      <c r="H407" s="47">
        <f t="shared" si="17"/>
        <v>0</v>
      </c>
      <c r="I407" s="54"/>
      <c r="J407" s="54"/>
      <c r="K407" s="54"/>
      <c r="L407" s="49"/>
      <c r="M407" s="50"/>
      <c r="N407" s="50"/>
      <c r="O407" s="50">
        <f>D407*F407</f>
        <v>0</v>
      </c>
      <c r="P407" s="50"/>
      <c r="Q407" s="51">
        <f t="shared" si="18"/>
        <v>0</v>
      </c>
    </row>
    <row r="408" spans="1:17">
      <c r="A408" s="35"/>
      <c r="B408" s="35"/>
      <c r="C408" s="44"/>
      <c r="D408" s="153">
        <v>0</v>
      </c>
      <c r="E408" s="43" t="s">
        <v>22</v>
      </c>
      <c r="F408" s="55">
        <f>'Salary Rate Calculator'!T298</f>
        <v>0</v>
      </c>
      <c r="G408" s="45" t="s">
        <v>21</v>
      </c>
      <c r="H408" s="47">
        <f t="shared" si="17"/>
        <v>0</v>
      </c>
      <c r="I408" s="54"/>
      <c r="J408" s="54"/>
      <c r="K408" s="54"/>
      <c r="L408" s="49"/>
      <c r="M408" s="50"/>
      <c r="N408" s="50"/>
      <c r="O408" s="50"/>
      <c r="P408" s="50">
        <f>D408*F408</f>
        <v>0</v>
      </c>
      <c r="Q408" s="51">
        <f t="shared" si="18"/>
        <v>0</v>
      </c>
    </row>
    <row r="409" spans="1:17">
      <c r="A409" s="199" t="str">
        <f>'Salary Rate Calculator'!H301</f>
        <v>CPC Employee 6</v>
      </c>
      <c r="B409" s="35"/>
      <c r="C409" s="44"/>
      <c r="D409" s="153">
        <v>0</v>
      </c>
      <c r="E409" s="43" t="s">
        <v>22</v>
      </c>
      <c r="F409" s="55">
        <f>'Salary Rate Calculator'!D308</f>
        <v>0</v>
      </c>
      <c r="G409" s="45" t="s">
        <v>21</v>
      </c>
      <c r="H409" s="47">
        <f t="shared" si="17"/>
        <v>0</v>
      </c>
      <c r="I409" s="48"/>
      <c r="J409" s="48"/>
      <c r="K409" s="48"/>
      <c r="L409" s="49">
        <f>D409*F409</f>
        <v>0</v>
      </c>
      <c r="M409" s="50"/>
      <c r="N409" s="50"/>
      <c r="O409" s="50"/>
      <c r="P409" s="50"/>
      <c r="Q409" s="51">
        <f t="shared" si="18"/>
        <v>0</v>
      </c>
    </row>
    <row r="410" spans="1:17">
      <c r="A410" s="203"/>
      <c r="B410" s="35"/>
      <c r="C410" s="44"/>
      <c r="D410" s="153">
        <v>0</v>
      </c>
      <c r="E410" s="43" t="s">
        <v>22</v>
      </c>
      <c r="F410" s="55">
        <f>'Salary Rate Calculator'!H308</f>
        <v>0</v>
      </c>
      <c r="G410" s="45" t="s">
        <v>21</v>
      </c>
      <c r="H410" s="47">
        <f t="shared" si="17"/>
        <v>0</v>
      </c>
      <c r="I410" s="48"/>
      <c r="J410" s="48"/>
      <c r="K410" s="48"/>
      <c r="L410" s="49"/>
      <c r="M410" s="50">
        <f>D410*F410</f>
        <v>0</v>
      </c>
      <c r="N410" s="50"/>
      <c r="O410" s="50"/>
      <c r="P410" s="50"/>
      <c r="Q410" s="51">
        <f t="shared" si="18"/>
        <v>0</v>
      </c>
    </row>
    <row r="411" spans="1:17">
      <c r="A411" s="35"/>
      <c r="B411" s="35"/>
      <c r="C411" s="44"/>
      <c r="D411" s="153">
        <v>0</v>
      </c>
      <c r="E411" s="43" t="s">
        <v>22</v>
      </c>
      <c r="F411" s="55">
        <f>'Salary Rate Calculator'!L308</f>
        <v>0</v>
      </c>
      <c r="G411" s="45" t="s">
        <v>21</v>
      </c>
      <c r="H411" s="47">
        <f t="shared" si="17"/>
        <v>0</v>
      </c>
      <c r="I411" s="54"/>
      <c r="J411" s="54"/>
      <c r="K411" s="54"/>
      <c r="L411" s="49"/>
      <c r="M411" s="50"/>
      <c r="N411" s="50">
        <f>D411*F411</f>
        <v>0</v>
      </c>
      <c r="O411" s="50"/>
      <c r="P411" s="50"/>
      <c r="Q411" s="51">
        <f t="shared" si="18"/>
        <v>0</v>
      </c>
    </row>
    <row r="412" spans="1:17">
      <c r="A412" s="35"/>
      <c r="B412" s="35"/>
      <c r="C412" s="44"/>
      <c r="D412" s="153">
        <v>0</v>
      </c>
      <c r="E412" s="43" t="s">
        <v>22</v>
      </c>
      <c r="F412" s="55">
        <f>'Salary Rate Calculator'!P308</f>
        <v>0</v>
      </c>
      <c r="G412" s="45" t="s">
        <v>21</v>
      </c>
      <c r="H412" s="47">
        <f t="shared" si="17"/>
        <v>0</v>
      </c>
      <c r="I412" s="54"/>
      <c r="J412" s="54"/>
      <c r="K412" s="54"/>
      <c r="L412" s="49"/>
      <c r="M412" s="50"/>
      <c r="N412" s="50"/>
      <c r="O412" s="50">
        <f>D412*F412</f>
        <v>0</v>
      </c>
      <c r="P412" s="50"/>
      <c r="Q412" s="51">
        <f t="shared" si="18"/>
        <v>0</v>
      </c>
    </row>
    <row r="413" spans="1:17">
      <c r="A413" s="35"/>
      <c r="B413" s="35"/>
      <c r="C413" s="44"/>
      <c r="D413" s="153">
        <v>0</v>
      </c>
      <c r="E413" s="43" t="s">
        <v>22</v>
      </c>
      <c r="F413" s="55">
        <f>'Salary Rate Calculator'!T308</f>
        <v>0</v>
      </c>
      <c r="G413" s="45" t="s">
        <v>21</v>
      </c>
      <c r="H413" s="47">
        <f t="shared" si="17"/>
        <v>0</v>
      </c>
      <c r="I413" s="54"/>
      <c r="J413" s="54"/>
      <c r="K413" s="54"/>
      <c r="L413" s="49"/>
      <c r="M413" s="50"/>
      <c r="N413" s="50"/>
      <c r="O413" s="50"/>
      <c r="P413" s="50">
        <f>D413*F413</f>
        <v>0</v>
      </c>
      <c r="Q413" s="51">
        <f t="shared" si="18"/>
        <v>0</v>
      </c>
    </row>
    <row r="414" spans="1:17">
      <c r="A414" s="199" t="str">
        <f>'Salary Rate Calculator'!H311</f>
        <v>CPC Employee 7</v>
      </c>
      <c r="B414" s="35"/>
      <c r="C414" s="44"/>
      <c r="D414" s="153">
        <v>0</v>
      </c>
      <c r="E414" s="43" t="s">
        <v>22</v>
      </c>
      <c r="F414" s="55">
        <f>'Salary Rate Calculator'!D318</f>
        <v>0</v>
      </c>
      <c r="G414" s="45" t="s">
        <v>21</v>
      </c>
      <c r="H414" s="47">
        <f t="shared" si="17"/>
        <v>0</v>
      </c>
      <c r="I414" s="48"/>
      <c r="J414" s="48"/>
      <c r="K414" s="48"/>
      <c r="L414" s="49">
        <f>D414*F414</f>
        <v>0</v>
      </c>
      <c r="M414" s="50"/>
      <c r="N414" s="50"/>
      <c r="O414" s="50"/>
      <c r="P414" s="50"/>
      <c r="Q414" s="51">
        <f t="shared" si="18"/>
        <v>0</v>
      </c>
    </row>
    <row r="415" spans="1:17">
      <c r="A415" s="203"/>
      <c r="B415" s="35"/>
      <c r="C415" s="44"/>
      <c r="D415" s="153">
        <v>0</v>
      </c>
      <c r="E415" s="43" t="s">
        <v>22</v>
      </c>
      <c r="F415" s="55">
        <f>'Salary Rate Calculator'!H318</f>
        <v>0</v>
      </c>
      <c r="G415" s="45" t="s">
        <v>21</v>
      </c>
      <c r="H415" s="47">
        <f t="shared" si="17"/>
        <v>0</v>
      </c>
      <c r="I415" s="48"/>
      <c r="J415" s="48"/>
      <c r="K415" s="48"/>
      <c r="L415" s="49"/>
      <c r="M415" s="50">
        <f>D415*F415</f>
        <v>0</v>
      </c>
      <c r="N415" s="50"/>
      <c r="O415" s="50"/>
      <c r="P415" s="50"/>
      <c r="Q415" s="51">
        <f t="shared" si="18"/>
        <v>0</v>
      </c>
    </row>
    <row r="416" spans="1:17">
      <c r="A416" s="35"/>
      <c r="B416" s="35"/>
      <c r="C416" s="44"/>
      <c r="D416" s="153">
        <v>0</v>
      </c>
      <c r="E416" s="43" t="s">
        <v>22</v>
      </c>
      <c r="F416" s="55">
        <f>'Salary Rate Calculator'!L318</f>
        <v>0</v>
      </c>
      <c r="G416" s="45" t="s">
        <v>21</v>
      </c>
      <c r="H416" s="47">
        <f t="shared" si="17"/>
        <v>0</v>
      </c>
      <c r="I416" s="54"/>
      <c r="J416" s="54"/>
      <c r="K416" s="54"/>
      <c r="L416" s="49"/>
      <c r="M416" s="50"/>
      <c r="N416" s="50">
        <f>D416*F416</f>
        <v>0</v>
      </c>
      <c r="O416" s="50"/>
      <c r="P416" s="50"/>
      <c r="Q416" s="51">
        <f t="shared" si="18"/>
        <v>0</v>
      </c>
    </row>
    <row r="417" spans="1:17">
      <c r="A417" s="35"/>
      <c r="B417" s="35"/>
      <c r="C417" s="44"/>
      <c r="D417" s="153">
        <v>0</v>
      </c>
      <c r="E417" s="43" t="s">
        <v>22</v>
      </c>
      <c r="F417" s="55">
        <f>'Salary Rate Calculator'!P318</f>
        <v>0</v>
      </c>
      <c r="G417" s="45" t="s">
        <v>21</v>
      </c>
      <c r="H417" s="47">
        <f t="shared" si="17"/>
        <v>0</v>
      </c>
      <c r="I417" s="54"/>
      <c r="J417" s="54"/>
      <c r="K417" s="54"/>
      <c r="L417" s="49"/>
      <c r="M417" s="50"/>
      <c r="N417" s="50"/>
      <c r="O417" s="50">
        <f>D417*F417</f>
        <v>0</v>
      </c>
      <c r="P417" s="50"/>
      <c r="Q417" s="51">
        <f t="shared" si="18"/>
        <v>0</v>
      </c>
    </row>
    <row r="418" spans="1:17">
      <c r="A418" s="35"/>
      <c r="B418" s="35"/>
      <c r="C418" s="44"/>
      <c r="D418" s="153">
        <v>0</v>
      </c>
      <c r="E418" s="43" t="s">
        <v>22</v>
      </c>
      <c r="F418" s="55">
        <f>'Salary Rate Calculator'!T318</f>
        <v>0</v>
      </c>
      <c r="G418" s="45" t="s">
        <v>21</v>
      </c>
      <c r="H418" s="47">
        <f t="shared" si="17"/>
        <v>0</v>
      </c>
      <c r="I418" s="54"/>
      <c r="J418" s="54"/>
      <c r="K418" s="54"/>
      <c r="L418" s="49"/>
      <c r="M418" s="50"/>
      <c r="N418" s="50"/>
      <c r="O418" s="50"/>
      <c r="P418" s="50">
        <f>D418*F418</f>
        <v>0</v>
      </c>
      <c r="Q418" s="51">
        <f t="shared" si="18"/>
        <v>0</v>
      </c>
    </row>
    <row r="419" spans="1:17">
      <c r="A419" s="199" t="str">
        <f>'Salary Rate Calculator'!H321</f>
        <v>CPC Employee 8</v>
      </c>
      <c r="B419" s="35"/>
      <c r="C419" s="44"/>
      <c r="D419" s="153">
        <v>0</v>
      </c>
      <c r="E419" s="43" t="s">
        <v>22</v>
      </c>
      <c r="F419" s="55">
        <f>'Salary Rate Calculator'!D328</f>
        <v>0</v>
      </c>
      <c r="G419" s="45" t="s">
        <v>21</v>
      </c>
      <c r="H419" s="47">
        <f t="shared" ref="H419:H428" si="19">D419/173</f>
        <v>0</v>
      </c>
      <c r="I419" s="48"/>
      <c r="J419" s="48"/>
      <c r="K419" s="48"/>
      <c r="L419" s="49">
        <f>D419*F419</f>
        <v>0</v>
      </c>
      <c r="M419" s="50"/>
      <c r="N419" s="50"/>
      <c r="O419" s="50"/>
      <c r="P419" s="50"/>
      <c r="Q419" s="51">
        <f t="shared" si="18"/>
        <v>0</v>
      </c>
    </row>
    <row r="420" spans="1:17">
      <c r="A420" s="203"/>
      <c r="B420" s="35"/>
      <c r="C420" s="44"/>
      <c r="D420" s="153">
        <v>0</v>
      </c>
      <c r="E420" s="43" t="s">
        <v>22</v>
      </c>
      <c r="F420" s="55">
        <f>'Salary Rate Calculator'!H328</f>
        <v>0</v>
      </c>
      <c r="G420" s="45" t="s">
        <v>21</v>
      </c>
      <c r="H420" s="47">
        <f t="shared" si="19"/>
        <v>0</v>
      </c>
      <c r="I420" s="48"/>
      <c r="J420" s="48"/>
      <c r="K420" s="48"/>
      <c r="L420" s="49"/>
      <c r="M420" s="50">
        <f>D420*F420</f>
        <v>0</v>
      </c>
      <c r="N420" s="50"/>
      <c r="O420" s="50"/>
      <c r="P420" s="50"/>
      <c r="Q420" s="51">
        <f t="shared" si="18"/>
        <v>0</v>
      </c>
    </row>
    <row r="421" spans="1:17">
      <c r="A421" s="35"/>
      <c r="B421" s="35"/>
      <c r="C421" s="44"/>
      <c r="D421" s="153">
        <v>0</v>
      </c>
      <c r="E421" s="43" t="s">
        <v>22</v>
      </c>
      <c r="F421" s="55">
        <f>'Salary Rate Calculator'!L328</f>
        <v>0</v>
      </c>
      <c r="G421" s="45" t="s">
        <v>21</v>
      </c>
      <c r="H421" s="47">
        <f t="shared" si="19"/>
        <v>0</v>
      </c>
      <c r="I421" s="54"/>
      <c r="J421" s="54"/>
      <c r="K421" s="54"/>
      <c r="L421" s="49"/>
      <c r="M421" s="50"/>
      <c r="N421" s="50">
        <f>D421*F421</f>
        <v>0</v>
      </c>
      <c r="O421" s="50"/>
      <c r="P421" s="50"/>
      <c r="Q421" s="51">
        <f t="shared" si="18"/>
        <v>0</v>
      </c>
    </row>
    <row r="422" spans="1:17">
      <c r="A422" s="35"/>
      <c r="B422" s="35"/>
      <c r="C422" s="44"/>
      <c r="D422" s="153">
        <v>0</v>
      </c>
      <c r="E422" s="43" t="s">
        <v>22</v>
      </c>
      <c r="F422" s="55">
        <f>'Salary Rate Calculator'!P328</f>
        <v>0</v>
      </c>
      <c r="G422" s="45" t="s">
        <v>21</v>
      </c>
      <c r="H422" s="47">
        <f t="shared" si="19"/>
        <v>0</v>
      </c>
      <c r="I422" s="54"/>
      <c r="J422" s="54"/>
      <c r="K422" s="54"/>
      <c r="L422" s="49"/>
      <c r="M422" s="50"/>
      <c r="N422" s="50"/>
      <c r="O422" s="50">
        <f>D422*F422</f>
        <v>0</v>
      </c>
      <c r="P422" s="50"/>
      <c r="Q422" s="51">
        <f t="shared" si="18"/>
        <v>0</v>
      </c>
    </row>
    <row r="423" spans="1:17">
      <c r="A423" s="35"/>
      <c r="B423" s="35"/>
      <c r="C423" s="44"/>
      <c r="D423" s="153">
        <v>0</v>
      </c>
      <c r="E423" s="43" t="s">
        <v>22</v>
      </c>
      <c r="F423" s="55">
        <f>'Salary Rate Calculator'!T328</f>
        <v>0</v>
      </c>
      <c r="G423" s="45" t="s">
        <v>21</v>
      </c>
      <c r="H423" s="47">
        <f t="shared" si="19"/>
        <v>0</v>
      </c>
      <c r="I423" s="54"/>
      <c r="J423" s="54"/>
      <c r="K423" s="54"/>
      <c r="L423" s="49"/>
      <c r="M423" s="50"/>
      <c r="N423" s="50"/>
      <c r="O423" s="50"/>
      <c r="P423" s="50">
        <f>D423*F423</f>
        <v>0</v>
      </c>
      <c r="Q423" s="51">
        <f t="shared" ref="Q423:Q432" si="20">SUM(L423:P423)</f>
        <v>0</v>
      </c>
    </row>
    <row r="424" spans="1:17">
      <c r="A424" s="199" t="str">
        <f>'Salary Rate Calculator'!H331</f>
        <v>CPC Employee 9</v>
      </c>
      <c r="B424" s="35"/>
      <c r="C424" s="44"/>
      <c r="D424" s="153">
        <v>0</v>
      </c>
      <c r="E424" s="43" t="s">
        <v>22</v>
      </c>
      <c r="F424" s="55">
        <f>'Salary Rate Calculator'!D338</f>
        <v>0</v>
      </c>
      <c r="G424" s="45" t="s">
        <v>21</v>
      </c>
      <c r="H424" s="47">
        <f t="shared" si="19"/>
        <v>0</v>
      </c>
      <c r="I424" s="48"/>
      <c r="J424" s="48"/>
      <c r="K424" s="48"/>
      <c r="L424" s="49">
        <f>D424*F424</f>
        <v>0</v>
      </c>
      <c r="M424" s="50"/>
      <c r="N424" s="50"/>
      <c r="O424" s="50"/>
      <c r="P424" s="50"/>
      <c r="Q424" s="51">
        <f t="shared" si="20"/>
        <v>0</v>
      </c>
    </row>
    <row r="425" spans="1:17">
      <c r="A425" s="203"/>
      <c r="B425" s="35"/>
      <c r="C425" s="44"/>
      <c r="D425" s="153">
        <v>0</v>
      </c>
      <c r="E425" s="43" t="s">
        <v>22</v>
      </c>
      <c r="F425" s="55">
        <f>'Salary Rate Calculator'!H338</f>
        <v>0</v>
      </c>
      <c r="G425" s="45" t="s">
        <v>21</v>
      </c>
      <c r="H425" s="47">
        <f t="shared" si="19"/>
        <v>0</v>
      </c>
      <c r="I425" s="48"/>
      <c r="J425" s="48"/>
      <c r="K425" s="48"/>
      <c r="L425" s="49"/>
      <c r="M425" s="50">
        <f>D425*F425</f>
        <v>0</v>
      </c>
      <c r="N425" s="50"/>
      <c r="O425" s="50"/>
      <c r="P425" s="50"/>
      <c r="Q425" s="51">
        <f t="shared" si="20"/>
        <v>0</v>
      </c>
    </row>
    <row r="426" spans="1:17">
      <c r="A426" s="35"/>
      <c r="B426" s="35"/>
      <c r="C426" s="44"/>
      <c r="D426" s="153">
        <v>0</v>
      </c>
      <c r="E426" s="43" t="s">
        <v>22</v>
      </c>
      <c r="F426" s="55">
        <f>'Salary Rate Calculator'!L338</f>
        <v>0</v>
      </c>
      <c r="G426" s="45" t="s">
        <v>21</v>
      </c>
      <c r="H426" s="47">
        <f t="shared" si="19"/>
        <v>0</v>
      </c>
      <c r="I426" s="54"/>
      <c r="J426" s="54"/>
      <c r="K426" s="54"/>
      <c r="L426" s="49"/>
      <c r="M426" s="50"/>
      <c r="N426" s="50">
        <f>D426*F426</f>
        <v>0</v>
      </c>
      <c r="O426" s="50"/>
      <c r="P426" s="50"/>
      <c r="Q426" s="51">
        <f t="shared" si="20"/>
        <v>0</v>
      </c>
    </row>
    <row r="427" spans="1:17">
      <c r="A427" s="35"/>
      <c r="B427" s="35"/>
      <c r="C427" s="44"/>
      <c r="D427" s="153">
        <v>0</v>
      </c>
      <c r="E427" s="43" t="s">
        <v>22</v>
      </c>
      <c r="F427" s="55">
        <f>'Salary Rate Calculator'!P338</f>
        <v>0</v>
      </c>
      <c r="G427" s="45" t="s">
        <v>21</v>
      </c>
      <c r="H427" s="47">
        <f t="shared" si="19"/>
        <v>0</v>
      </c>
      <c r="I427" s="54"/>
      <c r="J427" s="54"/>
      <c r="K427" s="54"/>
      <c r="L427" s="49"/>
      <c r="M427" s="50"/>
      <c r="N427" s="50"/>
      <c r="O427" s="50">
        <f>D427*F427</f>
        <v>0</v>
      </c>
      <c r="P427" s="50"/>
      <c r="Q427" s="51">
        <f t="shared" si="20"/>
        <v>0</v>
      </c>
    </row>
    <row r="428" spans="1:17">
      <c r="A428" s="35"/>
      <c r="B428" s="35"/>
      <c r="C428" s="44"/>
      <c r="D428" s="153">
        <v>0</v>
      </c>
      <c r="E428" s="43" t="s">
        <v>22</v>
      </c>
      <c r="F428" s="55">
        <f>'Salary Rate Calculator'!T338</f>
        <v>0</v>
      </c>
      <c r="G428" s="45" t="s">
        <v>21</v>
      </c>
      <c r="H428" s="47">
        <f t="shared" si="19"/>
        <v>0</v>
      </c>
      <c r="I428" s="54"/>
      <c r="J428" s="54"/>
      <c r="K428" s="54"/>
      <c r="L428" s="49"/>
      <c r="M428" s="50"/>
      <c r="N428" s="50"/>
      <c r="O428" s="50"/>
      <c r="P428" s="50">
        <f>D428*F428</f>
        <v>0</v>
      </c>
      <c r="Q428" s="51">
        <f t="shared" si="20"/>
        <v>0</v>
      </c>
    </row>
    <row r="429" spans="1:17">
      <c r="A429" s="199" t="str">
        <f>'Salary Rate Calculator'!H341</f>
        <v>CPC Employee 10</v>
      </c>
      <c r="B429" s="35"/>
      <c r="C429" s="44"/>
      <c r="D429" s="153">
        <v>0</v>
      </c>
      <c r="E429" s="43" t="s">
        <v>22</v>
      </c>
      <c r="F429" s="55">
        <f>'Salary Rate Calculator'!D348</f>
        <v>0</v>
      </c>
      <c r="G429" s="45" t="s">
        <v>21</v>
      </c>
      <c r="H429" s="47">
        <f t="shared" ref="H429:H433" si="21">D429/173</f>
        <v>0</v>
      </c>
      <c r="I429" s="48"/>
      <c r="J429" s="48"/>
      <c r="K429" s="48"/>
      <c r="L429" s="49">
        <f>D429*F429</f>
        <v>0</v>
      </c>
      <c r="M429" s="50"/>
      <c r="N429" s="50"/>
      <c r="O429" s="50"/>
      <c r="P429" s="50"/>
      <c r="Q429" s="51">
        <f t="shared" si="20"/>
        <v>0</v>
      </c>
    </row>
    <row r="430" spans="1:17">
      <c r="A430" s="203"/>
      <c r="B430" s="35"/>
      <c r="C430" s="44"/>
      <c r="D430" s="153">
        <v>0</v>
      </c>
      <c r="E430" s="43" t="s">
        <v>22</v>
      </c>
      <c r="F430" s="55">
        <f>'Salary Rate Calculator'!H348</f>
        <v>0</v>
      </c>
      <c r="G430" s="45" t="s">
        <v>21</v>
      </c>
      <c r="H430" s="47">
        <f t="shared" si="21"/>
        <v>0</v>
      </c>
      <c r="I430" s="48"/>
      <c r="J430" s="48"/>
      <c r="K430" s="48"/>
      <c r="L430" s="49"/>
      <c r="M430" s="50">
        <f>D430*F430</f>
        <v>0</v>
      </c>
      <c r="N430" s="50"/>
      <c r="O430" s="50"/>
      <c r="P430" s="50"/>
      <c r="Q430" s="51">
        <f t="shared" si="20"/>
        <v>0</v>
      </c>
    </row>
    <row r="431" spans="1:17">
      <c r="A431" s="35"/>
      <c r="B431" s="35"/>
      <c r="C431" s="44"/>
      <c r="D431" s="153">
        <v>0</v>
      </c>
      <c r="E431" s="43" t="s">
        <v>22</v>
      </c>
      <c r="F431" s="55">
        <f>'Salary Rate Calculator'!L348</f>
        <v>0</v>
      </c>
      <c r="G431" s="45" t="s">
        <v>21</v>
      </c>
      <c r="H431" s="47">
        <f t="shared" si="21"/>
        <v>0</v>
      </c>
      <c r="I431" s="54"/>
      <c r="J431" s="54"/>
      <c r="K431" s="54"/>
      <c r="L431" s="49"/>
      <c r="M431" s="50"/>
      <c r="N431" s="50">
        <f>D431*F431</f>
        <v>0</v>
      </c>
      <c r="O431" s="50"/>
      <c r="P431" s="50"/>
      <c r="Q431" s="51">
        <f t="shared" si="20"/>
        <v>0</v>
      </c>
    </row>
    <row r="432" spans="1:17">
      <c r="A432" s="35"/>
      <c r="B432" s="35"/>
      <c r="C432" s="44"/>
      <c r="D432" s="153">
        <v>0</v>
      </c>
      <c r="E432" s="43" t="s">
        <v>22</v>
      </c>
      <c r="F432" s="55">
        <f>'Salary Rate Calculator'!P348</f>
        <v>0</v>
      </c>
      <c r="G432" s="45" t="s">
        <v>21</v>
      </c>
      <c r="H432" s="47">
        <f t="shared" si="21"/>
        <v>0</v>
      </c>
      <c r="I432" s="54"/>
      <c r="J432" s="54"/>
      <c r="K432" s="54"/>
      <c r="L432" s="49"/>
      <c r="M432" s="50"/>
      <c r="N432" s="50"/>
      <c r="O432" s="50">
        <f>D432*F432</f>
        <v>0</v>
      </c>
      <c r="P432" s="50"/>
      <c r="Q432" s="51">
        <f t="shared" si="20"/>
        <v>0</v>
      </c>
    </row>
    <row r="433" spans="1:17">
      <c r="A433" s="35"/>
      <c r="B433" s="35"/>
      <c r="C433" s="44"/>
      <c r="D433" s="153">
        <v>0</v>
      </c>
      <c r="E433" s="43" t="s">
        <v>22</v>
      </c>
      <c r="F433" s="55">
        <f>'Salary Rate Calculator'!T348</f>
        <v>0</v>
      </c>
      <c r="G433" s="45" t="s">
        <v>21</v>
      </c>
      <c r="H433" s="47">
        <f t="shared" si="21"/>
        <v>0</v>
      </c>
      <c r="I433" s="54"/>
      <c r="J433" s="54"/>
      <c r="K433" s="54"/>
      <c r="L433" s="49"/>
      <c r="M433" s="50"/>
      <c r="N433" s="50"/>
      <c r="O433" s="50"/>
      <c r="P433" s="50">
        <f>D433*F433</f>
        <v>0</v>
      </c>
      <c r="Q433" s="51">
        <f t="shared" ref="Q433" si="22">SUM(L433:P433)</f>
        <v>0</v>
      </c>
    </row>
    <row r="434" spans="1:17">
      <c r="A434" s="199" t="s">
        <v>23</v>
      </c>
      <c r="B434" s="35"/>
      <c r="C434" s="44"/>
      <c r="D434" s="153">
        <v>0</v>
      </c>
      <c r="E434" s="43" t="s">
        <v>24</v>
      </c>
      <c r="F434" s="55">
        <v>15</v>
      </c>
      <c r="G434" s="45" t="s">
        <v>21</v>
      </c>
      <c r="H434" s="47">
        <f t="shared" ref="H434:H443" si="23">D434/173</f>
        <v>0</v>
      </c>
      <c r="I434" s="54"/>
      <c r="J434" s="54"/>
      <c r="K434" s="54"/>
      <c r="L434" s="49">
        <f>D434*F434</f>
        <v>0</v>
      </c>
      <c r="M434" s="50"/>
      <c r="N434" s="50"/>
      <c r="O434" s="50"/>
      <c r="P434" s="50"/>
      <c r="Q434" s="51">
        <f t="shared" si="1"/>
        <v>0</v>
      </c>
    </row>
    <row r="435" spans="1:17">
      <c r="A435" s="52"/>
      <c r="B435" s="35"/>
      <c r="C435" s="44"/>
      <c r="D435" s="153">
        <v>0</v>
      </c>
      <c r="E435" s="43" t="s">
        <v>24</v>
      </c>
      <c r="F435" s="55">
        <v>15</v>
      </c>
      <c r="G435" s="45" t="s">
        <v>21</v>
      </c>
      <c r="H435" s="47">
        <f t="shared" si="23"/>
        <v>0</v>
      </c>
      <c r="I435" s="54"/>
      <c r="J435" s="54"/>
      <c r="K435" s="54"/>
      <c r="L435" s="49"/>
      <c r="M435" s="50">
        <f>D435*F435</f>
        <v>0</v>
      </c>
      <c r="N435" s="50"/>
      <c r="O435" s="50"/>
      <c r="P435" s="50"/>
      <c r="Q435" s="51">
        <f t="shared" si="1"/>
        <v>0</v>
      </c>
    </row>
    <row r="436" spans="1:17">
      <c r="A436" s="35"/>
      <c r="B436" s="35"/>
      <c r="C436" s="44"/>
      <c r="D436" s="153">
        <v>0</v>
      </c>
      <c r="E436" s="43" t="s">
        <v>24</v>
      </c>
      <c r="F436" s="55">
        <v>15</v>
      </c>
      <c r="G436" s="45" t="s">
        <v>21</v>
      </c>
      <c r="H436" s="47">
        <f t="shared" si="23"/>
        <v>0</v>
      </c>
      <c r="I436" s="54"/>
      <c r="J436" s="54"/>
      <c r="K436" s="54"/>
      <c r="L436" s="49"/>
      <c r="M436" s="50"/>
      <c r="N436" s="50">
        <f>D436*F436</f>
        <v>0</v>
      </c>
      <c r="O436" s="50"/>
      <c r="P436" s="50"/>
      <c r="Q436" s="51">
        <f t="shared" si="1"/>
        <v>0</v>
      </c>
    </row>
    <row r="437" spans="1:17">
      <c r="A437" s="35"/>
      <c r="B437" s="35"/>
      <c r="C437" s="44"/>
      <c r="D437" s="153">
        <v>0</v>
      </c>
      <c r="E437" s="43" t="s">
        <v>24</v>
      </c>
      <c r="F437" s="55">
        <v>15</v>
      </c>
      <c r="G437" s="45" t="s">
        <v>21</v>
      </c>
      <c r="H437" s="47">
        <f t="shared" si="23"/>
        <v>0</v>
      </c>
      <c r="I437" s="54"/>
      <c r="J437" s="54"/>
      <c r="K437" s="54"/>
      <c r="L437" s="49"/>
      <c r="M437" s="50"/>
      <c r="N437" s="50"/>
      <c r="O437" s="50">
        <f>D437*F437</f>
        <v>0</v>
      </c>
      <c r="P437" s="50"/>
      <c r="Q437" s="51">
        <f t="shared" si="1"/>
        <v>0</v>
      </c>
    </row>
    <row r="438" spans="1:17">
      <c r="A438" s="35"/>
      <c r="B438" s="35"/>
      <c r="C438" s="44"/>
      <c r="D438" s="153">
        <v>0</v>
      </c>
      <c r="E438" s="43" t="s">
        <v>24</v>
      </c>
      <c r="F438" s="55">
        <f>F437</f>
        <v>15</v>
      </c>
      <c r="G438" s="45" t="s">
        <v>21</v>
      </c>
      <c r="H438" s="47">
        <f t="shared" si="23"/>
        <v>0</v>
      </c>
      <c r="I438" s="54"/>
      <c r="J438" s="54"/>
      <c r="K438" s="54"/>
      <c r="L438" s="49"/>
      <c r="M438" s="50"/>
      <c r="N438" s="50"/>
      <c r="O438" s="50"/>
      <c r="P438" s="50">
        <f>D438*F438</f>
        <v>0</v>
      </c>
      <c r="Q438" s="51">
        <f t="shared" ref="Q438" si="24">SUM(L438:P438)</f>
        <v>0</v>
      </c>
    </row>
    <row r="439" spans="1:17">
      <c r="A439" s="199" t="s">
        <v>25</v>
      </c>
      <c r="B439" s="42"/>
      <c r="C439" s="44"/>
      <c r="D439" s="154">
        <v>0</v>
      </c>
      <c r="E439" s="43" t="s">
        <v>24</v>
      </c>
      <c r="F439" s="55">
        <v>18</v>
      </c>
      <c r="G439" s="45" t="s">
        <v>21</v>
      </c>
      <c r="H439" s="47">
        <f t="shared" si="23"/>
        <v>0</v>
      </c>
      <c r="I439" s="54"/>
      <c r="J439" s="54"/>
      <c r="K439" s="54"/>
      <c r="L439" s="49">
        <f>D439*F439</f>
        <v>0</v>
      </c>
      <c r="M439" s="50"/>
      <c r="N439" s="50"/>
      <c r="O439" s="50"/>
      <c r="P439" s="50"/>
      <c r="Q439" s="51">
        <f t="shared" si="1"/>
        <v>0</v>
      </c>
    </row>
    <row r="440" spans="1:17">
      <c r="A440" s="52"/>
      <c r="B440" s="42"/>
      <c r="C440" s="44"/>
      <c r="D440" s="154">
        <v>0</v>
      </c>
      <c r="E440" s="43" t="s">
        <v>24</v>
      </c>
      <c r="F440" s="55">
        <v>18</v>
      </c>
      <c r="G440" s="45" t="s">
        <v>21</v>
      </c>
      <c r="H440" s="47">
        <f t="shared" si="23"/>
        <v>0</v>
      </c>
      <c r="I440" s="54"/>
      <c r="J440" s="54"/>
      <c r="K440" s="54"/>
      <c r="L440" s="49"/>
      <c r="M440" s="50">
        <f>D440*F440</f>
        <v>0</v>
      </c>
      <c r="N440" s="50"/>
      <c r="O440" s="50"/>
      <c r="P440" s="50"/>
      <c r="Q440" s="51">
        <f t="shared" si="1"/>
        <v>0</v>
      </c>
    </row>
    <row r="441" spans="1:17">
      <c r="A441" s="35"/>
      <c r="B441" s="42"/>
      <c r="C441" s="44"/>
      <c r="D441" s="154">
        <v>0</v>
      </c>
      <c r="E441" s="43" t="s">
        <v>24</v>
      </c>
      <c r="F441" s="55">
        <v>18</v>
      </c>
      <c r="G441" s="45" t="s">
        <v>21</v>
      </c>
      <c r="H441" s="47">
        <f t="shared" si="23"/>
        <v>0</v>
      </c>
      <c r="I441" s="54"/>
      <c r="J441" s="54"/>
      <c r="K441" s="54"/>
      <c r="L441" s="49"/>
      <c r="M441" s="50"/>
      <c r="N441" s="50">
        <f>D441*F441</f>
        <v>0</v>
      </c>
      <c r="O441" s="50"/>
      <c r="P441" s="50"/>
      <c r="Q441" s="51">
        <f t="shared" si="1"/>
        <v>0</v>
      </c>
    </row>
    <row r="442" spans="1:17">
      <c r="A442" s="35"/>
      <c r="B442" s="56"/>
      <c r="C442" s="44"/>
      <c r="D442" s="154">
        <v>0</v>
      </c>
      <c r="E442" s="43" t="s">
        <v>24</v>
      </c>
      <c r="F442" s="55">
        <v>18</v>
      </c>
      <c r="G442" s="45" t="s">
        <v>21</v>
      </c>
      <c r="H442" s="47">
        <f t="shared" si="23"/>
        <v>0</v>
      </c>
      <c r="I442" s="54"/>
      <c r="J442" s="54"/>
      <c r="K442" s="54"/>
      <c r="L442" s="49"/>
      <c r="M442" s="50"/>
      <c r="N442" s="50"/>
      <c r="O442" s="50">
        <f>D442*F442</f>
        <v>0</v>
      </c>
      <c r="P442" s="50"/>
      <c r="Q442" s="51">
        <f>SUM(L442:P442)</f>
        <v>0</v>
      </c>
    </row>
    <row r="443" spans="1:17">
      <c r="A443" s="35"/>
      <c r="B443" s="56"/>
      <c r="C443" s="44"/>
      <c r="D443" s="154">
        <v>0</v>
      </c>
      <c r="E443" s="43" t="s">
        <v>24</v>
      </c>
      <c r="F443" s="55">
        <v>18</v>
      </c>
      <c r="G443" s="45" t="s">
        <v>21</v>
      </c>
      <c r="H443" s="47">
        <f t="shared" si="23"/>
        <v>0</v>
      </c>
      <c r="I443" s="54"/>
      <c r="J443" s="54"/>
      <c r="K443" s="54"/>
      <c r="L443" s="49"/>
      <c r="M443" s="50"/>
      <c r="N443" s="50"/>
      <c r="O443" s="50"/>
      <c r="P443" s="50">
        <f>D443*F443</f>
        <v>0</v>
      </c>
      <c r="Q443" s="51">
        <f>SUM(L443:P443)</f>
        <v>0</v>
      </c>
    </row>
    <row r="444" spans="1:17">
      <c r="A444" s="35"/>
      <c r="B444" s="35"/>
      <c r="C444" s="59"/>
      <c r="D444" s="57"/>
      <c r="E444" s="58"/>
      <c r="F444" s="55"/>
      <c r="G444" s="59"/>
      <c r="H444" s="59"/>
      <c r="I444" s="59"/>
      <c r="K444" s="59" t="s">
        <v>26</v>
      </c>
      <c r="L444" s="60">
        <f>SUM(L9:L443)</f>
        <v>0</v>
      </c>
      <c r="M444" s="61">
        <f>SUM(M9:M443)</f>
        <v>0</v>
      </c>
      <c r="N444" s="61">
        <f>SUM(N9:N443)</f>
        <v>0</v>
      </c>
      <c r="O444" s="61">
        <f>SUM(O9:O443)</f>
        <v>0</v>
      </c>
      <c r="P444" s="61">
        <f>SUM(P9:P443)</f>
        <v>0</v>
      </c>
      <c r="Q444" s="62">
        <f>SUM(L444:P444)</f>
        <v>0</v>
      </c>
    </row>
    <row r="445" spans="1:17">
      <c r="A445" s="34" t="s">
        <v>27</v>
      </c>
      <c r="B445" s="34"/>
      <c r="C445" s="35"/>
      <c r="D445" s="35"/>
      <c r="E445" s="35"/>
      <c r="F445" s="35"/>
      <c r="G445" s="35"/>
      <c r="H445" s="35"/>
      <c r="I445" s="35"/>
      <c r="K445" s="35"/>
      <c r="L445" s="49"/>
      <c r="M445" s="50"/>
      <c r="N445" s="50"/>
      <c r="O445" s="50"/>
      <c r="P445" s="50"/>
      <c r="Q445" s="51"/>
    </row>
    <row r="446" spans="1:17">
      <c r="A446" s="35" t="s">
        <v>28</v>
      </c>
      <c r="B446" s="35"/>
      <c r="C446" s="35"/>
      <c r="D446" s="63" t="str">
        <f>A9</f>
        <v>Faculty 1</v>
      </c>
      <c r="F446" s="142">
        <v>0.54196</v>
      </c>
      <c r="G446" s="35"/>
      <c r="H446" s="35"/>
      <c r="I446" s="35"/>
      <c r="K446" s="35"/>
      <c r="L446" s="49">
        <f>L9*F446</f>
        <v>0</v>
      </c>
      <c r="M446" s="50">
        <f>M12*F446</f>
        <v>0</v>
      </c>
      <c r="N446" s="50">
        <f>N15*F446</f>
        <v>0</v>
      </c>
      <c r="O446" s="50">
        <f>O18*F446</f>
        <v>0</v>
      </c>
      <c r="P446" s="64">
        <f>P21*F446</f>
        <v>0</v>
      </c>
      <c r="Q446" s="51">
        <f t="shared" ref="Q446:Q506" si="25">SUM(L446:P446)</f>
        <v>0</v>
      </c>
    </row>
    <row r="447" spans="1:17">
      <c r="A447" s="35" t="s">
        <v>29</v>
      </c>
      <c r="B447" s="35"/>
      <c r="C447" s="35"/>
      <c r="D447" s="63" t="str">
        <f>D446</f>
        <v>Faculty 1</v>
      </c>
      <c r="F447" s="143">
        <v>0.09</v>
      </c>
      <c r="G447" s="35"/>
      <c r="H447" s="35"/>
      <c r="I447" s="35"/>
      <c r="K447" s="35"/>
      <c r="L447" s="49">
        <f>(L10+L11)*F447</f>
        <v>0</v>
      </c>
      <c r="M447" s="50">
        <f>(M13+M14)*F447</f>
        <v>0</v>
      </c>
      <c r="N447" s="50">
        <f>(N16+N17)*F447</f>
        <v>0</v>
      </c>
      <c r="O447" s="50">
        <f>(O19+O20)*F447</f>
        <v>0</v>
      </c>
      <c r="P447" s="64">
        <f>(P23+P22)*F447</f>
        <v>0</v>
      </c>
      <c r="Q447" s="51">
        <f t="shared" si="25"/>
        <v>0</v>
      </c>
    </row>
    <row r="448" spans="1:17">
      <c r="A448" s="35" t="s">
        <v>28</v>
      </c>
      <c r="B448" s="35"/>
      <c r="C448" s="35"/>
      <c r="D448" s="63" t="str">
        <f>A24</f>
        <v>Faculty 2</v>
      </c>
      <c r="F448" s="142">
        <f>$F$446</f>
        <v>0.54196</v>
      </c>
      <c r="G448" s="35"/>
      <c r="H448" s="35"/>
      <c r="I448" s="35"/>
      <c r="K448" s="35"/>
      <c r="L448" s="49">
        <f>L24*F448</f>
        <v>0</v>
      </c>
      <c r="M448" s="50">
        <f>M27*F448</f>
        <v>0</v>
      </c>
      <c r="N448" s="50">
        <f>N30*F448</f>
        <v>0</v>
      </c>
      <c r="O448" s="50">
        <f>O33*F448</f>
        <v>0</v>
      </c>
      <c r="P448" s="64">
        <f>P36*F448</f>
        <v>0</v>
      </c>
      <c r="Q448" s="51">
        <f t="shared" si="25"/>
        <v>0</v>
      </c>
    </row>
    <row r="449" spans="1:17">
      <c r="A449" s="35" t="s">
        <v>29</v>
      </c>
      <c r="B449" s="35"/>
      <c r="C449" s="35"/>
      <c r="D449" s="63" t="str">
        <f>D448</f>
        <v>Faculty 2</v>
      </c>
      <c r="F449" s="143">
        <f>$F$447</f>
        <v>0.09</v>
      </c>
      <c r="G449" s="35"/>
      <c r="H449" s="35"/>
      <c r="I449" s="35"/>
      <c r="K449" s="35"/>
      <c r="L449" s="49">
        <f>(L25+L26)*F449</f>
        <v>0</v>
      </c>
      <c r="M449" s="50">
        <f>(M28+M29)*F449</f>
        <v>0</v>
      </c>
      <c r="N449" s="50">
        <f>(N31+N32)*F449</f>
        <v>0</v>
      </c>
      <c r="O449" s="50">
        <f>(O34+O35)*F449</f>
        <v>0</v>
      </c>
      <c r="P449" s="64">
        <f>(P37+P38)*F449</f>
        <v>0</v>
      </c>
      <c r="Q449" s="51">
        <f t="shared" si="25"/>
        <v>0</v>
      </c>
    </row>
    <row r="450" spans="1:17">
      <c r="A450" s="35" t="s">
        <v>28</v>
      </c>
      <c r="B450" s="35"/>
      <c r="C450" s="35"/>
      <c r="D450" s="63" t="str">
        <f>A39</f>
        <v>Faculty 3</v>
      </c>
      <c r="F450" s="142">
        <f>$F$446</f>
        <v>0.54196</v>
      </c>
      <c r="G450" s="35"/>
      <c r="H450" s="35"/>
      <c r="I450" s="35"/>
      <c r="K450" s="35"/>
      <c r="L450" s="49">
        <f>L39*F450</f>
        <v>0</v>
      </c>
      <c r="M450" s="50">
        <f>M42*F450</f>
        <v>0</v>
      </c>
      <c r="N450" s="50">
        <f>N45*F450</f>
        <v>0</v>
      </c>
      <c r="O450" s="50">
        <f>O48*F450</f>
        <v>0</v>
      </c>
      <c r="P450" s="64">
        <f>P51*F450</f>
        <v>0</v>
      </c>
      <c r="Q450" s="51">
        <f t="shared" si="25"/>
        <v>0</v>
      </c>
    </row>
    <row r="451" spans="1:17">
      <c r="A451" s="35" t="s">
        <v>29</v>
      </c>
      <c r="B451" s="35"/>
      <c r="C451" s="35"/>
      <c r="D451" s="63" t="str">
        <f>D450</f>
        <v>Faculty 3</v>
      </c>
      <c r="F451" s="143">
        <f>$F$447</f>
        <v>0.09</v>
      </c>
      <c r="G451" s="35"/>
      <c r="H451" s="35"/>
      <c r="I451" s="35"/>
      <c r="K451" s="35"/>
      <c r="L451" s="49">
        <f>(L40+L41)*F451</f>
        <v>0</v>
      </c>
      <c r="M451" s="50">
        <f>(M43+M44)*F451</f>
        <v>0</v>
      </c>
      <c r="N451" s="50">
        <f>(N46+N47)*F451</f>
        <v>0</v>
      </c>
      <c r="O451" s="50">
        <f>(O49+O50)*F451</f>
        <v>0</v>
      </c>
      <c r="P451" s="64">
        <f>(P52+P53)*F451</f>
        <v>0</v>
      </c>
      <c r="Q451" s="51">
        <f t="shared" si="25"/>
        <v>0</v>
      </c>
    </row>
    <row r="452" spans="1:17">
      <c r="A452" s="35" t="s">
        <v>28</v>
      </c>
      <c r="B452" s="35"/>
      <c r="C452" s="35"/>
      <c r="D452" s="63" t="str">
        <f>A54</f>
        <v>Faculty 4</v>
      </c>
      <c r="F452" s="142">
        <f>$F$446</f>
        <v>0.54196</v>
      </c>
      <c r="G452" s="35"/>
      <c r="H452" s="35"/>
      <c r="I452" s="35"/>
      <c r="K452" s="35"/>
      <c r="L452" s="49">
        <f>L54*F452</f>
        <v>0</v>
      </c>
      <c r="M452" s="50">
        <f>M57*F452</f>
        <v>0</v>
      </c>
      <c r="N452" s="50">
        <f>N60*F452</f>
        <v>0</v>
      </c>
      <c r="O452" s="50">
        <f>O63*F452</f>
        <v>0</v>
      </c>
      <c r="P452" s="64">
        <f>P66*F452</f>
        <v>0</v>
      </c>
      <c r="Q452" s="51">
        <f t="shared" si="25"/>
        <v>0</v>
      </c>
    </row>
    <row r="453" spans="1:17">
      <c r="A453" s="35" t="s">
        <v>29</v>
      </c>
      <c r="B453" s="35"/>
      <c r="C453" s="35"/>
      <c r="D453" s="63" t="str">
        <f>D452</f>
        <v>Faculty 4</v>
      </c>
      <c r="F453" s="143">
        <f>$F$447</f>
        <v>0.09</v>
      </c>
      <c r="G453" s="35"/>
      <c r="H453" s="35"/>
      <c r="I453" s="35"/>
      <c r="K453" s="35"/>
      <c r="L453" s="49">
        <f>(L55+L56)*F453</f>
        <v>0</v>
      </c>
      <c r="M453" s="50">
        <f>(M58+M59)*F453</f>
        <v>0</v>
      </c>
      <c r="N453" s="50">
        <f>(N61+N62)*F453</f>
        <v>0</v>
      </c>
      <c r="O453" s="50">
        <f>(O64+O65)*F453</f>
        <v>0</v>
      </c>
      <c r="P453" s="64">
        <f>(P67+P68)*F453</f>
        <v>0</v>
      </c>
      <c r="Q453" s="51">
        <f t="shared" si="25"/>
        <v>0</v>
      </c>
    </row>
    <row r="454" spans="1:17">
      <c r="A454" s="35" t="s">
        <v>28</v>
      </c>
      <c r="B454" s="35"/>
      <c r="C454" s="35"/>
      <c r="D454" s="63" t="str">
        <f>A69</f>
        <v>Faculty 5</v>
      </c>
      <c r="F454" s="142">
        <f>$F$446</f>
        <v>0.54196</v>
      </c>
      <c r="G454" s="35"/>
      <c r="H454" s="35"/>
      <c r="I454" s="35"/>
      <c r="K454" s="35"/>
      <c r="L454" s="49">
        <f>L69*F454</f>
        <v>0</v>
      </c>
      <c r="M454" s="50">
        <f>M72*F454</f>
        <v>0</v>
      </c>
      <c r="N454" s="50">
        <f>N75*F454</f>
        <v>0</v>
      </c>
      <c r="O454" s="50">
        <f>O78*F454</f>
        <v>0</v>
      </c>
      <c r="P454" s="64">
        <f>P81*F454</f>
        <v>0</v>
      </c>
      <c r="Q454" s="51">
        <f t="shared" si="25"/>
        <v>0</v>
      </c>
    </row>
    <row r="455" spans="1:17">
      <c r="A455" s="35" t="s">
        <v>29</v>
      </c>
      <c r="B455" s="35"/>
      <c r="C455" s="35"/>
      <c r="D455" s="63" t="str">
        <f>D454</f>
        <v>Faculty 5</v>
      </c>
      <c r="F455" s="143">
        <f>$F$447</f>
        <v>0.09</v>
      </c>
      <c r="G455" s="35"/>
      <c r="H455" s="35"/>
      <c r="I455" s="35"/>
      <c r="K455" s="35"/>
      <c r="L455" s="49">
        <f>(L70+L71)*F455</f>
        <v>0</v>
      </c>
      <c r="M455" s="50">
        <f>(M73+M74)*F455</f>
        <v>0</v>
      </c>
      <c r="N455" s="50">
        <f>(N76+N77)*F455</f>
        <v>0</v>
      </c>
      <c r="O455" s="50">
        <f>(O79+O80)*F455</f>
        <v>0</v>
      </c>
      <c r="P455" s="64">
        <f>(P82+P83)*F455</f>
        <v>0</v>
      </c>
      <c r="Q455" s="51">
        <f t="shared" si="25"/>
        <v>0</v>
      </c>
    </row>
    <row r="456" spans="1:17">
      <c r="A456" s="35" t="s">
        <v>28</v>
      </c>
      <c r="B456" s="35"/>
      <c r="C456" s="35"/>
      <c r="D456" s="63" t="str">
        <f>A84</f>
        <v>Faculty 6</v>
      </c>
      <c r="F456" s="142">
        <f>$F$446</f>
        <v>0.54196</v>
      </c>
      <c r="G456" s="35"/>
      <c r="H456" s="35"/>
      <c r="I456" s="35"/>
      <c r="K456" s="35"/>
      <c r="L456" s="49">
        <f>L84*F456</f>
        <v>0</v>
      </c>
      <c r="M456" s="50">
        <f>M87*F456</f>
        <v>0</v>
      </c>
      <c r="N456" s="50">
        <f>N90*F456</f>
        <v>0</v>
      </c>
      <c r="O456" s="50">
        <f>O93*F456</f>
        <v>0</v>
      </c>
      <c r="P456" s="64">
        <f>P96*F456</f>
        <v>0</v>
      </c>
      <c r="Q456" s="51">
        <f t="shared" si="25"/>
        <v>0</v>
      </c>
    </row>
    <row r="457" spans="1:17">
      <c r="A457" s="35" t="s">
        <v>29</v>
      </c>
      <c r="B457" s="35"/>
      <c r="C457" s="35"/>
      <c r="D457" s="63" t="str">
        <f>D456</f>
        <v>Faculty 6</v>
      </c>
      <c r="F457" s="143">
        <f>$F$447</f>
        <v>0.09</v>
      </c>
      <c r="G457" s="35"/>
      <c r="H457" s="35"/>
      <c r="I457" s="35"/>
      <c r="K457" s="35"/>
      <c r="L457" s="49">
        <f>(L85+L86)*F457</f>
        <v>0</v>
      </c>
      <c r="M457" s="50">
        <f>(M88+M89)*F457</f>
        <v>0</v>
      </c>
      <c r="N457" s="50">
        <f>(N91+N92)*F457</f>
        <v>0</v>
      </c>
      <c r="O457" s="50">
        <f>(O94+O95)*F457</f>
        <v>0</v>
      </c>
      <c r="P457" s="64">
        <f>(P97+P98)*F457</f>
        <v>0</v>
      </c>
      <c r="Q457" s="51">
        <f t="shared" si="25"/>
        <v>0</v>
      </c>
    </row>
    <row r="458" spans="1:17">
      <c r="A458" s="35" t="s">
        <v>28</v>
      </c>
      <c r="B458" s="35"/>
      <c r="C458" s="35"/>
      <c r="D458" s="63" t="str">
        <f>A99</f>
        <v>Faculty 7</v>
      </c>
      <c r="F458" s="142">
        <f>$F$446</f>
        <v>0.54196</v>
      </c>
      <c r="G458" s="35"/>
      <c r="H458" s="35"/>
      <c r="I458" s="35"/>
      <c r="K458" s="35"/>
      <c r="L458" s="49">
        <f>L99*F458</f>
        <v>0</v>
      </c>
      <c r="M458" s="50">
        <f>M102*F458</f>
        <v>0</v>
      </c>
      <c r="N458" s="50">
        <f>N105*F458</f>
        <v>0</v>
      </c>
      <c r="O458" s="50">
        <f>O108*F458</f>
        <v>0</v>
      </c>
      <c r="P458" s="64">
        <f>P111*F458</f>
        <v>0</v>
      </c>
      <c r="Q458" s="51">
        <f t="shared" ref="Q458:Q481" si="26">SUM(L458:P458)</f>
        <v>0</v>
      </c>
    </row>
    <row r="459" spans="1:17">
      <c r="A459" s="35" t="s">
        <v>29</v>
      </c>
      <c r="B459" s="35"/>
      <c r="C459" s="35"/>
      <c r="D459" s="63" t="str">
        <f>D458</f>
        <v>Faculty 7</v>
      </c>
      <c r="F459" s="143">
        <f>$F$447</f>
        <v>0.09</v>
      </c>
      <c r="G459" s="35"/>
      <c r="H459" s="35"/>
      <c r="I459" s="35"/>
      <c r="K459" s="35"/>
      <c r="L459" s="49">
        <f>(L100+L101)*F459</f>
        <v>0</v>
      </c>
      <c r="M459" s="50">
        <f>(M103+M104)*F459</f>
        <v>0</v>
      </c>
      <c r="N459" s="50">
        <f>(N106+N107)*F459</f>
        <v>0</v>
      </c>
      <c r="O459" s="50">
        <f>(O109+O110)*F459</f>
        <v>0</v>
      </c>
      <c r="P459" s="64">
        <f>(P112+P113)*F459</f>
        <v>0</v>
      </c>
      <c r="Q459" s="51">
        <f t="shared" si="26"/>
        <v>0</v>
      </c>
    </row>
    <row r="460" spans="1:17">
      <c r="A460" s="35" t="s">
        <v>28</v>
      </c>
      <c r="B460" s="35"/>
      <c r="C460" s="35"/>
      <c r="D460" s="63" t="str">
        <f>A114</f>
        <v>Faculty 8</v>
      </c>
      <c r="F460" s="142">
        <f>$F$446</f>
        <v>0.54196</v>
      </c>
      <c r="G460" s="35"/>
      <c r="H460" s="35"/>
      <c r="I460" s="35"/>
      <c r="K460" s="35"/>
      <c r="L460" s="49">
        <f>L114*F460</f>
        <v>0</v>
      </c>
      <c r="M460" s="50">
        <f>M117*F460</f>
        <v>0</v>
      </c>
      <c r="N460" s="50">
        <f>N120*F460</f>
        <v>0</v>
      </c>
      <c r="O460" s="50">
        <f>O123*F460</f>
        <v>0</v>
      </c>
      <c r="P460" s="64">
        <f>P126*F460</f>
        <v>0</v>
      </c>
      <c r="Q460" s="51">
        <f t="shared" si="26"/>
        <v>0</v>
      </c>
    </row>
    <row r="461" spans="1:17">
      <c r="A461" s="35" t="s">
        <v>29</v>
      </c>
      <c r="B461" s="35"/>
      <c r="C461" s="35"/>
      <c r="D461" s="63" t="str">
        <f>D460</f>
        <v>Faculty 8</v>
      </c>
      <c r="F461" s="143">
        <f>$F$447</f>
        <v>0.09</v>
      </c>
      <c r="G461" s="35"/>
      <c r="H461" s="35"/>
      <c r="I461" s="35"/>
      <c r="K461" s="35"/>
      <c r="L461" s="49">
        <f>(L115+L116)*F461</f>
        <v>0</v>
      </c>
      <c r="M461" s="50">
        <f>(M118+M119)*F461</f>
        <v>0</v>
      </c>
      <c r="N461" s="50">
        <f>(N121+N122)*F461</f>
        <v>0</v>
      </c>
      <c r="O461" s="50">
        <f>(O124+O125)*F461</f>
        <v>0</v>
      </c>
      <c r="P461" s="64">
        <f>(P127+P128)*F461</f>
        <v>0</v>
      </c>
      <c r="Q461" s="51">
        <f t="shared" si="26"/>
        <v>0</v>
      </c>
    </row>
    <row r="462" spans="1:17">
      <c r="A462" s="35" t="s">
        <v>28</v>
      </c>
      <c r="B462" s="35"/>
      <c r="C462" s="35"/>
      <c r="D462" s="63" t="str">
        <f>A129</f>
        <v>Faculty 9</v>
      </c>
      <c r="F462" s="142">
        <f>$F$446</f>
        <v>0.54196</v>
      </c>
      <c r="G462" s="35"/>
      <c r="H462" s="35"/>
      <c r="I462" s="35"/>
      <c r="K462" s="35"/>
      <c r="L462" s="49">
        <f>L129*F462</f>
        <v>0</v>
      </c>
      <c r="M462" s="50">
        <f>M132*F462</f>
        <v>0</v>
      </c>
      <c r="N462" s="50">
        <f>N135*F462</f>
        <v>0</v>
      </c>
      <c r="O462" s="50">
        <f>O138*F462</f>
        <v>0</v>
      </c>
      <c r="P462" s="64">
        <f>P141*F462</f>
        <v>0</v>
      </c>
      <c r="Q462" s="51">
        <f t="shared" si="26"/>
        <v>0</v>
      </c>
    </row>
    <row r="463" spans="1:17">
      <c r="A463" s="35" t="s">
        <v>29</v>
      </c>
      <c r="B463" s="35"/>
      <c r="C463" s="35"/>
      <c r="D463" s="63" t="str">
        <f>D462</f>
        <v>Faculty 9</v>
      </c>
      <c r="F463" s="143">
        <f>$F$447</f>
        <v>0.09</v>
      </c>
      <c r="G463" s="35"/>
      <c r="H463" s="35"/>
      <c r="I463" s="35"/>
      <c r="K463" s="35"/>
      <c r="L463" s="49">
        <f>(L130+L131)*F463</f>
        <v>0</v>
      </c>
      <c r="M463" s="50">
        <f>(M133+M134)*F463</f>
        <v>0</v>
      </c>
      <c r="N463" s="50">
        <f>(N136+N137)*F463</f>
        <v>0</v>
      </c>
      <c r="O463" s="50">
        <f>(O139+O140)*F463</f>
        <v>0</v>
      </c>
      <c r="P463" s="64">
        <f>(P142+P143)*F463</f>
        <v>0</v>
      </c>
      <c r="Q463" s="51">
        <f t="shared" si="26"/>
        <v>0</v>
      </c>
    </row>
    <row r="464" spans="1:17">
      <c r="A464" s="35" t="s">
        <v>28</v>
      </c>
      <c r="B464" s="35"/>
      <c r="C464" s="35"/>
      <c r="D464" s="63" t="str">
        <f>A144</f>
        <v>Faculty 10</v>
      </c>
      <c r="F464" s="142">
        <f>$F$446</f>
        <v>0.54196</v>
      </c>
      <c r="G464" s="35"/>
      <c r="H464" s="35"/>
      <c r="I464" s="35"/>
      <c r="K464" s="35"/>
      <c r="L464" s="49">
        <f>L144*F464</f>
        <v>0</v>
      </c>
      <c r="M464" s="50">
        <f>M147*F464</f>
        <v>0</v>
      </c>
      <c r="N464" s="50">
        <f>N150*F464</f>
        <v>0</v>
      </c>
      <c r="O464" s="50">
        <f>O153*F464</f>
        <v>0</v>
      </c>
      <c r="P464" s="64">
        <f>P156*F464</f>
        <v>0</v>
      </c>
      <c r="Q464" s="51">
        <f t="shared" si="26"/>
        <v>0</v>
      </c>
    </row>
    <row r="465" spans="1:17">
      <c r="A465" s="35" t="s">
        <v>29</v>
      </c>
      <c r="B465" s="35"/>
      <c r="C465" s="35"/>
      <c r="D465" s="63" t="str">
        <f>D464</f>
        <v>Faculty 10</v>
      </c>
      <c r="F465" s="143">
        <f>$F$447</f>
        <v>0.09</v>
      </c>
      <c r="G465" s="35"/>
      <c r="H465" s="35"/>
      <c r="I465" s="35"/>
      <c r="K465" s="35"/>
      <c r="L465" s="49">
        <f>(L145+L146)*F465</f>
        <v>0</v>
      </c>
      <c r="M465" s="50">
        <f>(M148+M149)*F465</f>
        <v>0</v>
      </c>
      <c r="N465" s="50">
        <f>(N151+N152)*F465</f>
        <v>0</v>
      </c>
      <c r="O465" s="50">
        <f>(O154+O155)*F465</f>
        <v>0</v>
      </c>
      <c r="P465" s="64">
        <f>(P157+P158)*F465</f>
        <v>0</v>
      </c>
      <c r="Q465" s="51">
        <f t="shared" si="26"/>
        <v>0</v>
      </c>
    </row>
    <row r="466" spans="1:17">
      <c r="A466" s="35" t="s">
        <v>28</v>
      </c>
      <c r="B466" s="35"/>
      <c r="C466" s="35"/>
      <c r="D466" s="63" t="str">
        <f>A159</f>
        <v>Faculty 11</v>
      </c>
      <c r="F466" s="142">
        <f>$F$446</f>
        <v>0.54196</v>
      </c>
      <c r="G466" s="35"/>
      <c r="H466" s="35"/>
      <c r="I466" s="35"/>
      <c r="K466" s="35"/>
      <c r="L466" s="49">
        <f>L159*F466</f>
        <v>0</v>
      </c>
      <c r="M466" s="50">
        <f>M162*F466</f>
        <v>0</v>
      </c>
      <c r="N466" s="50">
        <f>N165*F466</f>
        <v>0</v>
      </c>
      <c r="O466" s="50">
        <f>O168*F466</f>
        <v>0</v>
      </c>
      <c r="P466" s="64">
        <f>P171*F466</f>
        <v>0</v>
      </c>
      <c r="Q466" s="51">
        <f t="shared" si="26"/>
        <v>0</v>
      </c>
    </row>
    <row r="467" spans="1:17">
      <c r="A467" s="35" t="s">
        <v>29</v>
      </c>
      <c r="B467" s="35"/>
      <c r="C467" s="35"/>
      <c r="D467" s="63" t="str">
        <f>D466</f>
        <v>Faculty 11</v>
      </c>
      <c r="F467" s="143">
        <f>$F$447</f>
        <v>0.09</v>
      </c>
      <c r="G467" s="35"/>
      <c r="H467" s="35"/>
      <c r="I467" s="35"/>
      <c r="K467" s="35"/>
      <c r="L467" s="49">
        <f>(L160+L161)*F467</f>
        <v>0</v>
      </c>
      <c r="M467" s="50">
        <f>(M163+M164)*F467</f>
        <v>0</v>
      </c>
      <c r="N467" s="50">
        <f>(N166+N167)*F467</f>
        <v>0</v>
      </c>
      <c r="O467" s="50">
        <f>(O169+O170)*F467</f>
        <v>0</v>
      </c>
      <c r="P467" s="64">
        <f>(P172+P173)*F467</f>
        <v>0</v>
      </c>
      <c r="Q467" s="51">
        <f t="shared" si="26"/>
        <v>0</v>
      </c>
    </row>
    <row r="468" spans="1:17">
      <c r="A468" s="35" t="s">
        <v>28</v>
      </c>
      <c r="B468" s="35"/>
      <c r="C468" s="35"/>
      <c r="D468" s="63" t="str">
        <f>A174</f>
        <v>Faculty 12</v>
      </c>
      <c r="F468" s="142">
        <f>$F$446</f>
        <v>0.54196</v>
      </c>
      <c r="G468" s="35"/>
      <c r="H468" s="35"/>
      <c r="I468" s="35"/>
      <c r="K468" s="35"/>
      <c r="L468" s="49">
        <f>L174*F468</f>
        <v>0</v>
      </c>
      <c r="M468" s="50">
        <f>M177*F468</f>
        <v>0</v>
      </c>
      <c r="N468" s="50">
        <f>N180*F468</f>
        <v>0</v>
      </c>
      <c r="O468" s="50">
        <f>O183*F468</f>
        <v>0</v>
      </c>
      <c r="P468" s="64">
        <f>P186*F468</f>
        <v>0</v>
      </c>
      <c r="Q468" s="51">
        <f t="shared" si="26"/>
        <v>0</v>
      </c>
    </row>
    <row r="469" spans="1:17">
      <c r="A469" s="35" t="s">
        <v>29</v>
      </c>
      <c r="B469" s="35"/>
      <c r="C469" s="35"/>
      <c r="D469" s="63" t="str">
        <f>D468</f>
        <v>Faculty 12</v>
      </c>
      <c r="F469" s="143">
        <f>$F$447</f>
        <v>0.09</v>
      </c>
      <c r="G469" s="35"/>
      <c r="H469" s="35"/>
      <c r="I469" s="35"/>
      <c r="K469" s="35"/>
      <c r="L469" s="49">
        <f>(L175+L176)*F469</f>
        <v>0</v>
      </c>
      <c r="M469" s="50">
        <f>(M178+M179)*F469</f>
        <v>0</v>
      </c>
      <c r="N469" s="50">
        <f>(N181+N182)*F469</f>
        <v>0</v>
      </c>
      <c r="O469" s="50">
        <f>(O184+O185)*F469</f>
        <v>0</v>
      </c>
      <c r="P469" s="64">
        <f>(P187+P188)*F469</f>
        <v>0</v>
      </c>
      <c r="Q469" s="51">
        <f t="shared" si="26"/>
        <v>0</v>
      </c>
    </row>
    <row r="470" spans="1:17">
      <c r="A470" s="35" t="s">
        <v>28</v>
      </c>
      <c r="B470" s="35"/>
      <c r="C470" s="35"/>
      <c r="D470" s="63" t="str">
        <f>A189</f>
        <v>Faculty 13</v>
      </c>
      <c r="F470" s="142">
        <f>$F$446</f>
        <v>0.54196</v>
      </c>
      <c r="G470" s="35"/>
      <c r="H470" s="35"/>
      <c r="I470" s="35"/>
      <c r="K470" s="35"/>
      <c r="L470" s="49">
        <f>L189*F470</f>
        <v>0</v>
      </c>
      <c r="M470" s="50">
        <f>M192*F470</f>
        <v>0</v>
      </c>
      <c r="N470" s="50">
        <f>N195*F470</f>
        <v>0</v>
      </c>
      <c r="O470" s="50">
        <f>O198*F470</f>
        <v>0</v>
      </c>
      <c r="P470" s="64">
        <f>P201*F470</f>
        <v>0</v>
      </c>
      <c r="Q470" s="51">
        <f t="shared" si="26"/>
        <v>0</v>
      </c>
    </row>
    <row r="471" spans="1:17">
      <c r="A471" s="35" t="s">
        <v>29</v>
      </c>
      <c r="B471" s="35"/>
      <c r="C471" s="35"/>
      <c r="D471" s="63" t="str">
        <f>D470</f>
        <v>Faculty 13</v>
      </c>
      <c r="F471" s="143">
        <f>$F$447</f>
        <v>0.09</v>
      </c>
      <c r="G471" s="35"/>
      <c r="H471" s="35"/>
      <c r="I471" s="35"/>
      <c r="K471" s="35"/>
      <c r="L471" s="49">
        <f>(L190+L191)*F471</f>
        <v>0</v>
      </c>
      <c r="M471" s="50">
        <f>(M193+M194)*F471</f>
        <v>0</v>
      </c>
      <c r="N471" s="50">
        <f>(N196+N197)*F471</f>
        <v>0</v>
      </c>
      <c r="O471" s="50">
        <f>(O199+O200)*F471</f>
        <v>0</v>
      </c>
      <c r="P471" s="64">
        <f>(P202+P203)*F471</f>
        <v>0</v>
      </c>
      <c r="Q471" s="51">
        <f t="shared" si="26"/>
        <v>0</v>
      </c>
    </row>
    <row r="472" spans="1:17">
      <c r="A472" s="35" t="s">
        <v>28</v>
      </c>
      <c r="B472" s="35"/>
      <c r="C472" s="35"/>
      <c r="D472" s="63" t="str">
        <f>A204</f>
        <v>Faculty 14</v>
      </c>
      <c r="F472" s="142">
        <f>$F$446</f>
        <v>0.54196</v>
      </c>
      <c r="G472" s="35"/>
      <c r="H472" s="35"/>
      <c r="I472" s="35"/>
      <c r="K472" s="35"/>
      <c r="L472" s="49">
        <f>L204*F472</f>
        <v>0</v>
      </c>
      <c r="M472" s="50">
        <f>M207*F472</f>
        <v>0</v>
      </c>
      <c r="N472" s="50">
        <f>N210*F472</f>
        <v>0</v>
      </c>
      <c r="O472" s="50">
        <f>O213*F472</f>
        <v>0</v>
      </c>
      <c r="P472" s="64">
        <f>P216*F472</f>
        <v>0</v>
      </c>
      <c r="Q472" s="51">
        <f t="shared" si="26"/>
        <v>0</v>
      </c>
    </row>
    <row r="473" spans="1:17">
      <c r="A473" s="35" t="s">
        <v>29</v>
      </c>
      <c r="B473" s="35"/>
      <c r="C473" s="35"/>
      <c r="D473" s="63" t="str">
        <f>D472</f>
        <v>Faculty 14</v>
      </c>
      <c r="F473" s="143">
        <f>$F$447</f>
        <v>0.09</v>
      </c>
      <c r="G473" s="35"/>
      <c r="H473" s="35"/>
      <c r="I473" s="35"/>
      <c r="K473" s="35"/>
      <c r="L473" s="49">
        <f>(L205+L206)*F473</f>
        <v>0</v>
      </c>
      <c r="M473" s="50">
        <f>(M208+M209)*F473</f>
        <v>0</v>
      </c>
      <c r="N473" s="50">
        <f>(N211+N212)*F473</f>
        <v>0</v>
      </c>
      <c r="O473" s="50">
        <f>(O214+O215)*F473</f>
        <v>0</v>
      </c>
      <c r="P473" s="64">
        <f>(P217+P218)*F473</f>
        <v>0</v>
      </c>
      <c r="Q473" s="51">
        <f t="shared" si="26"/>
        <v>0</v>
      </c>
    </row>
    <row r="474" spans="1:17">
      <c r="A474" s="35" t="s">
        <v>28</v>
      </c>
      <c r="B474" s="35"/>
      <c r="C474" s="35"/>
      <c r="D474" s="63" t="str">
        <f>A219</f>
        <v>Faculty 15</v>
      </c>
      <c r="F474" s="142">
        <f>$F$446</f>
        <v>0.54196</v>
      </c>
      <c r="G474" s="35"/>
      <c r="H474" s="35"/>
      <c r="I474" s="35"/>
      <c r="K474" s="35"/>
      <c r="L474" s="49">
        <f>L219*F474</f>
        <v>0</v>
      </c>
      <c r="M474" s="50">
        <f>M222*F474</f>
        <v>0</v>
      </c>
      <c r="N474" s="50">
        <f>N225*F474</f>
        <v>0</v>
      </c>
      <c r="O474" s="50">
        <f>O228*F474</f>
        <v>0</v>
      </c>
      <c r="P474" s="64">
        <f>P231*F474</f>
        <v>0</v>
      </c>
      <c r="Q474" s="51">
        <f t="shared" si="26"/>
        <v>0</v>
      </c>
    </row>
    <row r="475" spans="1:17">
      <c r="A475" s="35" t="s">
        <v>29</v>
      </c>
      <c r="B475" s="35"/>
      <c r="C475" s="35"/>
      <c r="D475" s="63" t="str">
        <f>D474</f>
        <v>Faculty 15</v>
      </c>
      <c r="F475" s="143">
        <f>$F$447</f>
        <v>0.09</v>
      </c>
      <c r="G475" s="35"/>
      <c r="H475" s="35"/>
      <c r="I475" s="35"/>
      <c r="K475" s="35"/>
      <c r="L475" s="49">
        <f>(L220+L221)*F475</f>
        <v>0</v>
      </c>
      <c r="M475" s="50">
        <f>(M223+M224)*F475</f>
        <v>0</v>
      </c>
      <c r="N475" s="50">
        <f>(N226+N227)*F475</f>
        <v>0</v>
      </c>
      <c r="O475" s="50">
        <f>(O229+O230)*F475</f>
        <v>0</v>
      </c>
      <c r="P475" s="64">
        <f>(P232+P233)*F475</f>
        <v>0</v>
      </c>
      <c r="Q475" s="51">
        <f t="shared" si="26"/>
        <v>0</v>
      </c>
    </row>
    <row r="476" spans="1:17">
      <c r="A476" s="35" t="s">
        <v>28</v>
      </c>
      <c r="B476" s="35"/>
      <c r="C476" s="35"/>
      <c r="D476" s="63" t="str">
        <f>A234</f>
        <v>Faculty 16</v>
      </c>
      <c r="F476" s="142">
        <f>$F$446</f>
        <v>0.54196</v>
      </c>
      <c r="G476" s="35"/>
      <c r="H476" s="35"/>
      <c r="I476" s="35"/>
      <c r="K476" s="35"/>
      <c r="L476" s="49">
        <f>L234*F476</f>
        <v>0</v>
      </c>
      <c r="M476" s="50">
        <f>M237*F476</f>
        <v>0</v>
      </c>
      <c r="N476" s="50">
        <f>N240*F476</f>
        <v>0</v>
      </c>
      <c r="O476" s="50">
        <f>O243*F476</f>
        <v>0</v>
      </c>
      <c r="P476" s="64">
        <f>P246*F476</f>
        <v>0</v>
      </c>
      <c r="Q476" s="51">
        <f t="shared" si="26"/>
        <v>0</v>
      </c>
    </row>
    <row r="477" spans="1:17">
      <c r="A477" s="35" t="s">
        <v>29</v>
      </c>
      <c r="B477" s="35"/>
      <c r="C477" s="35"/>
      <c r="D477" s="63" t="str">
        <f>D476</f>
        <v>Faculty 16</v>
      </c>
      <c r="F477" s="143">
        <f>$F$447</f>
        <v>0.09</v>
      </c>
      <c r="G477" s="35"/>
      <c r="H477" s="35"/>
      <c r="I477" s="35"/>
      <c r="K477" s="35"/>
      <c r="L477" s="49">
        <f>(L235+L236)*F477</f>
        <v>0</v>
      </c>
      <c r="M477" s="50">
        <f>(M238+M239)*F477</f>
        <v>0</v>
      </c>
      <c r="N477" s="50">
        <f>(N241+N242)*F477</f>
        <v>0</v>
      </c>
      <c r="O477" s="50">
        <f>(O244+O245)*F477</f>
        <v>0</v>
      </c>
      <c r="P477" s="64">
        <f>(P247+P248)*F477</f>
        <v>0</v>
      </c>
      <c r="Q477" s="51">
        <f t="shared" si="26"/>
        <v>0</v>
      </c>
    </row>
    <row r="478" spans="1:17">
      <c r="A478" s="35" t="s">
        <v>28</v>
      </c>
      <c r="B478" s="35"/>
      <c r="C478" s="35"/>
      <c r="D478" s="63" t="str">
        <f>A249</f>
        <v>Faculty 17</v>
      </c>
      <c r="F478" s="142">
        <f>$F$446</f>
        <v>0.54196</v>
      </c>
      <c r="G478" s="35"/>
      <c r="H478" s="35"/>
      <c r="I478" s="35"/>
      <c r="K478" s="35"/>
      <c r="L478" s="49">
        <f>L249*F478</f>
        <v>0</v>
      </c>
      <c r="M478" s="50">
        <f>M252*F478</f>
        <v>0</v>
      </c>
      <c r="N478" s="50">
        <f>N255*F478</f>
        <v>0</v>
      </c>
      <c r="O478" s="50">
        <f>O258*F478</f>
        <v>0</v>
      </c>
      <c r="P478" s="64">
        <f>P261*F478</f>
        <v>0</v>
      </c>
      <c r="Q478" s="51">
        <f t="shared" si="26"/>
        <v>0</v>
      </c>
    </row>
    <row r="479" spans="1:17">
      <c r="A479" s="35" t="s">
        <v>29</v>
      </c>
      <c r="B479" s="35"/>
      <c r="C479" s="35"/>
      <c r="D479" s="63" t="str">
        <f>D478</f>
        <v>Faculty 17</v>
      </c>
      <c r="F479" s="143">
        <f>$F$447</f>
        <v>0.09</v>
      </c>
      <c r="G479" s="35"/>
      <c r="H479" s="35"/>
      <c r="I479" s="35"/>
      <c r="K479" s="35"/>
      <c r="L479" s="49">
        <f>(L250+L251)*F479</f>
        <v>0</v>
      </c>
      <c r="M479" s="50">
        <f>(M253+M254)*F479</f>
        <v>0</v>
      </c>
      <c r="N479" s="50">
        <f>(N256+N257)*F479</f>
        <v>0</v>
      </c>
      <c r="O479" s="50">
        <f>(O259+O260)*F479</f>
        <v>0</v>
      </c>
      <c r="P479" s="64">
        <f>(P262+P263)*F479</f>
        <v>0</v>
      </c>
      <c r="Q479" s="51">
        <f t="shared" si="26"/>
        <v>0</v>
      </c>
    </row>
    <row r="480" spans="1:17">
      <c r="A480" s="35" t="s">
        <v>28</v>
      </c>
      <c r="B480" s="35"/>
      <c r="C480" s="35"/>
      <c r="D480" s="63" t="str">
        <f>A264</f>
        <v>Faculty 18</v>
      </c>
      <c r="F480" s="142">
        <f>$F$446</f>
        <v>0.54196</v>
      </c>
      <c r="G480" s="35"/>
      <c r="H480" s="35"/>
      <c r="I480" s="35"/>
      <c r="K480" s="35"/>
      <c r="L480" s="49">
        <f>L264*F480</f>
        <v>0</v>
      </c>
      <c r="M480" s="50">
        <f>M267*F480</f>
        <v>0</v>
      </c>
      <c r="N480" s="50">
        <f>N270*F480</f>
        <v>0</v>
      </c>
      <c r="O480" s="50">
        <f>O273*F480</f>
        <v>0</v>
      </c>
      <c r="P480" s="64">
        <f>P276*F480</f>
        <v>0</v>
      </c>
      <c r="Q480" s="51">
        <f t="shared" si="26"/>
        <v>0</v>
      </c>
    </row>
    <row r="481" spans="1:17">
      <c r="A481" s="35" t="s">
        <v>29</v>
      </c>
      <c r="B481" s="35"/>
      <c r="C481" s="35"/>
      <c r="D481" s="63" t="str">
        <f>D480</f>
        <v>Faculty 18</v>
      </c>
      <c r="F481" s="143">
        <f>$F$447</f>
        <v>0.09</v>
      </c>
      <c r="G481" s="35"/>
      <c r="H481" s="35"/>
      <c r="I481" s="35"/>
      <c r="K481" s="35"/>
      <c r="L481" s="49">
        <f>(L265+L266)*F481</f>
        <v>0</v>
      </c>
      <c r="M481" s="50">
        <f>(M268+M269)*F481</f>
        <v>0</v>
      </c>
      <c r="N481" s="50">
        <f>(N271+N272)*F481</f>
        <v>0</v>
      </c>
      <c r="O481" s="50">
        <f>(O274+O275)*F481</f>
        <v>0</v>
      </c>
      <c r="P481" s="64">
        <f>(P277+P278)*F481</f>
        <v>0</v>
      </c>
      <c r="Q481" s="51">
        <f t="shared" si="26"/>
        <v>0</v>
      </c>
    </row>
    <row r="482" spans="1:17">
      <c r="A482" s="35" t="s">
        <v>28</v>
      </c>
      <c r="B482" s="35"/>
      <c r="C482" s="35"/>
      <c r="D482" s="63" t="str">
        <f>A279</f>
        <v>Faculty 19</v>
      </c>
      <c r="F482" s="142">
        <f>$F$446</f>
        <v>0.54196</v>
      </c>
      <c r="G482" s="35"/>
      <c r="H482" s="35"/>
      <c r="I482" s="35"/>
      <c r="K482" s="35"/>
      <c r="L482" s="49">
        <f>L279*F482</f>
        <v>0</v>
      </c>
      <c r="M482" s="50">
        <f>M282*F482</f>
        <v>0</v>
      </c>
      <c r="N482" s="50">
        <f>N285*F482</f>
        <v>0</v>
      </c>
      <c r="O482" s="50">
        <f>O288*F482</f>
        <v>0</v>
      </c>
      <c r="P482" s="64">
        <f>P291*F482</f>
        <v>0</v>
      </c>
      <c r="Q482" s="51">
        <f t="shared" ref="Q482:Q493" si="27">SUM(L482:P482)</f>
        <v>0</v>
      </c>
    </row>
    <row r="483" spans="1:17">
      <c r="A483" s="35" t="s">
        <v>29</v>
      </c>
      <c r="B483" s="35"/>
      <c r="C483" s="35"/>
      <c r="D483" s="63" t="str">
        <f>D482</f>
        <v>Faculty 19</v>
      </c>
      <c r="F483" s="143">
        <f>$F$447</f>
        <v>0.09</v>
      </c>
      <c r="G483" s="35"/>
      <c r="H483" s="35"/>
      <c r="I483" s="35"/>
      <c r="K483" s="35"/>
      <c r="L483" s="49">
        <f>(L280+L281)*F483</f>
        <v>0</v>
      </c>
      <c r="M483" s="50">
        <f>(M283+M284)*F483</f>
        <v>0</v>
      </c>
      <c r="N483" s="50">
        <f>(N286+N287)*F483</f>
        <v>0</v>
      </c>
      <c r="O483" s="50">
        <f>(O289+O290)*F483</f>
        <v>0</v>
      </c>
      <c r="P483" s="64">
        <f>(P292+P293)*F483</f>
        <v>0</v>
      </c>
      <c r="Q483" s="51">
        <f t="shared" si="27"/>
        <v>0</v>
      </c>
    </row>
    <row r="484" spans="1:17">
      <c r="A484" s="35" t="s">
        <v>28</v>
      </c>
      <c r="B484" s="35"/>
      <c r="C484" s="35"/>
      <c r="D484" s="63" t="str">
        <f>A294</f>
        <v>Faculty 20</v>
      </c>
      <c r="F484" s="142">
        <f>$F$446</f>
        <v>0.54196</v>
      </c>
      <c r="G484" s="35"/>
      <c r="H484" s="35"/>
      <c r="I484" s="35"/>
      <c r="K484" s="35"/>
      <c r="L484" s="49">
        <f>L294*F484</f>
        <v>0</v>
      </c>
      <c r="M484" s="50">
        <f>M297*F484</f>
        <v>0</v>
      </c>
      <c r="N484" s="50">
        <f>N300*F484</f>
        <v>0</v>
      </c>
      <c r="O484" s="50">
        <f>O303*F484</f>
        <v>0</v>
      </c>
      <c r="P484" s="64">
        <f>P306*F484</f>
        <v>0</v>
      </c>
      <c r="Q484" s="51">
        <f t="shared" si="27"/>
        <v>0</v>
      </c>
    </row>
    <row r="485" spans="1:17">
      <c r="A485" s="35" t="s">
        <v>29</v>
      </c>
      <c r="B485" s="35"/>
      <c r="C485" s="35"/>
      <c r="D485" s="63" t="str">
        <f>D484</f>
        <v>Faculty 20</v>
      </c>
      <c r="F485" s="143">
        <f>$F$447</f>
        <v>0.09</v>
      </c>
      <c r="G485" s="35"/>
      <c r="H485" s="35"/>
      <c r="I485" s="35"/>
      <c r="K485" s="35"/>
      <c r="L485" s="49">
        <f>(L295+L296)*F485</f>
        <v>0</v>
      </c>
      <c r="M485" s="50">
        <f>(M298+M299)*F485</f>
        <v>0</v>
      </c>
      <c r="N485" s="50">
        <f>(N301+N302)*F485</f>
        <v>0</v>
      </c>
      <c r="O485" s="50">
        <f>(O304+O305)*F485</f>
        <v>0</v>
      </c>
      <c r="P485" s="64">
        <f>(P307+P308)*F485</f>
        <v>0</v>
      </c>
      <c r="Q485" s="51">
        <f t="shared" si="27"/>
        <v>0</v>
      </c>
    </row>
    <row r="486" spans="1:17">
      <c r="A486" s="35" t="s">
        <v>28</v>
      </c>
      <c r="B486" s="35"/>
      <c r="C486" s="35"/>
      <c r="D486" s="63" t="str">
        <f>A309</f>
        <v>Faculty 21</v>
      </c>
      <c r="F486" s="142">
        <f>$F$446</f>
        <v>0.54196</v>
      </c>
      <c r="G486" s="35"/>
      <c r="H486" s="35"/>
      <c r="I486" s="35"/>
      <c r="K486" s="35"/>
      <c r="L486" s="49">
        <f>L309*F486</f>
        <v>0</v>
      </c>
      <c r="M486" s="50">
        <f>M312*F486</f>
        <v>0</v>
      </c>
      <c r="N486" s="50">
        <f>N315*F486</f>
        <v>0</v>
      </c>
      <c r="O486" s="50">
        <f>O318*F486</f>
        <v>0</v>
      </c>
      <c r="P486" s="64">
        <f>P321*F486</f>
        <v>0</v>
      </c>
      <c r="Q486" s="51">
        <f t="shared" si="27"/>
        <v>0</v>
      </c>
    </row>
    <row r="487" spans="1:17">
      <c r="A487" s="35" t="s">
        <v>29</v>
      </c>
      <c r="B487" s="35"/>
      <c r="C487" s="35"/>
      <c r="D487" s="63" t="str">
        <f>D486</f>
        <v>Faculty 21</v>
      </c>
      <c r="F487" s="143">
        <f>$F$447</f>
        <v>0.09</v>
      </c>
      <c r="G487" s="35"/>
      <c r="H487" s="35"/>
      <c r="I487" s="35"/>
      <c r="K487" s="35"/>
      <c r="L487" s="49">
        <f>(L310+L311)*F487</f>
        <v>0</v>
      </c>
      <c r="M487" s="50">
        <f>(M313+M314)*F487</f>
        <v>0</v>
      </c>
      <c r="N487" s="50">
        <f>(N316+N317)*F487</f>
        <v>0</v>
      </c>
      <c r="O487" s="50">
        <f>(O319+O320)*F487</f>
        <v>0</v>
      </c>
      <c r="P487" s="64">
        <f>(P322+P323)*F487</f>
        <v>0</v>
      </c>
      <c r="Q487" s="51">
        <f t="shared" si="27"/>
        <v>0</v>
      </c>
    </row>
    <row r="488" spans="1:17">
      <c r="A488" s="35" t="s">
        <v>28</v>
      </c>
      <c r="B488" s="35"/>
      <c r="C488" s="35"/>
      <c r="D488" s="63" t="str">
        <f>A324</f>
        <v>Faculty 22</v>
      </c>
      <c r="F488" s="142">
        <f>$F$446</f>
        <v>0.54196</v>
      </c>
      <c r="G488" s="35"/>
      <c r="H488" s="35"/>
      <c r="I488" s="35"/>
      <c r="K488" s="35"/>
      <c r="L488" s="49">
        <f>L324*F488</f>
        <v>0</v>
      </c>
      <c r="M488" s="50">
        <f>M327*F488</f>
        <v>0</v>
      </c>
      <c r="N488" s="50">
        <f>N330*F488</f>
        <v>0</v>
      </c>
      <c r="O488" s="50">
        <f>O333*F488</f>
        <v>0</v>
      </c>
      <c r="P488" s="64">
        <f>P336*F488</f>
        <v>0</v>
      </c>
      <c r="Q488" s="51">
        <f t="shared" si="27"/>
        <v>0</v>
      </c>
    </row>
    <row r="489" spans="1:17">
      <c r="A489" s="35" t="s">
        <v>29</v>
      </c>
      <c r="B489" s="35"/>
      <c r="C489" s="35"/>
      <c r="D489" s="63" t="str">
        <f>D488</f>
        <v>Faculty 22</v>
      </c>
      <c r="F489" s="143">
        <f>$F$447</f>
        <v>0.09</v>
      </c>
      <c r="G489" s="35"/>
      <c r="H489" s="35"/>
      <c r="I489" s="35"/>
      <c r="K489" s="35"/>
      <c r="L489" s="49">
        <f>(L325+L326)*F489</f>
        <v>0</v>
      </c>
      <c r="M489" s="50">
        <f>(M328+M329)*F489</f>
        <v>0</v>
      </c>
      <c r="N489" s="50">
        <f>(N331+N332)*F489</f>
        <v>0</v>
      </c>
      <c r="O489" s="50">
        <f>(O334+O335)*F489</f>
        <v>0</v>
      </c>
      <c r="P489" s="64">
        <f>(P337+P338)*F489</f>
        <v>0</v>
      </c>
      <c r="Q489" s="51">
        <f t="shared" si="27"/>
        <v>0</v>
      </c>
    </row>
    <row r="490" spans="1:17">
      <c r="A490" s="35" t="s">
        <v>28</v>
      </c>
      <c r="B490" s="35"/>
      <c r="C490" s="35"/>
      <c r="D490" s="63" t="str">
        <f>A339</f>
        <v>Faculty 23</v>
      </c>
      <c r="F490" s="142">
        <f>$F$446</f>
        <v>0.54196</v>
      </c>
      <c r="G490" s="35"/>
      <c r="H490" s="35"/>
      <c r="I490" s="35"/>
      <c r="K490" s="35"/>
      <c r="L490" s="49">
        <f>L339*F490</f>
        <v>0</v>
      </c>
      <c r="M490" s="50">
        <f>M342*F490</f>
        <v>0</v>
      </c>
      <c r="N490" s="50">
        <f>N345*F490</f>
        <v>0</v>
      </c>
      <c r="O490" s="50">
        <f>O348*F490</f>
        <v>0</v>
      </c>
      <c r="P490" s="64">
        <f>P351*F490</f>
        <v>0</v>
      </c>
      <c r="Q490" s="51">
        <f t="shared" si="27"/>
        <v>0</v>
      </c>
    </row>
    <row r="491" spans="1:17">
      <c r="A491" s="35" t="s">
        <v>29</v>
      </c>
      <c r="B491" s="35"/>
      <c r="C491" s="35"/>
      <c r="D491" s="63" t="str">
        <f>D490</f>
        <v>Faculty 23</v>
      </c>
      <c r="F491" s="143">
        <f>$F$447</f>
        <v>0.09</v>
      </c>
      <c r="G491" s="35"/>
      <c r="H491" s="35"/>
      <c r="I491" s="35"/>
      <c r="K491" s="35"/>
      <c r="L491" s="49">
        <f>(L340+L341)*F491</f>
        <v>0</v>
      </c>
      <c r="M491" s="50">
        <f>(M343+M344)*F491</f>
        <v>0</v>
      </c>
      <c r="N491" s="50">
        <f>(N346+N347)*F491</f>
        <v>0</v>
      </c>
      <c r="O491" s="50">
        <f>(O349+O350)*F491</f>
        <v>0</v>
      </c>
      <c r="P491" s="64">
        <f>(P352+P353)*F491</f>
        <v>0</v>
      </c>
      <c r="Q491" s="51">
        <f t="shared" si="27"/>
        <v>0</v>
      </c>
    </row>
    <row r="492" spans="1:17">
      <c r="A492" s="35" t="s">
        <v>28</v>
      </c>
      <c r="B492" s="35"/>
      <c r="C492" s="35"/>
      <c r="D492" s="63" t="str">
        <f>A354</f>
        <v>Faculty 24</v>
      </c>
      <c r="F492" s="142">
        <f>$F$446</f>
        <v>0.54196</v>
      </c>
      <c r="G492" s="35"/>
      <c r="H492" s="35"/>
      <c r="I492" s="35"/>
      <c r="K492" s="35"/>
      <c r="L492" s="49">
        <f>L354*F492</f>
        <v>0</v>
      </c>
      <c r="M492" s="50">
        <f>M357*F492</f>
        <v>0</v>
      </c>
      <c r="N492" s="50">
        <f>N360*F492</f>
        <v>0</v>
      </c>
      <c r="O492" s="50">
        <f>O363*F492</f>
        <v>0</v>
      </c>
      <c r="P492" s="64">
        <f>P366*F492</f>
        <v>0</v>
      </c>
      <c r="Q492" s="51">
        <f t="shared" si="27"/>
        <v>0</v>
      </c>
    </row>
    <row r="493" spans="1:17">
      <c r="A493" s="35" t="s">
        <v>29</v>
      </c>
      <c r="B493" s="35"/>
      <c r="C493" s="35"/>
      <c r="D493" s="63" t="str">
        <f>D492</f>
        <v>Faculty 24</v>
      </c>
      <c r="F493" s="143">
        <f>$F$447</f>
        <v>0.09</v>
      </c>
      <c r="G493" s="35"/>
      <c r="H493" s="35"/>
      <c r="I493" s="35"/>
      <c r="K493" s="35"/>
      <c r="L493" s="49">
        <f>(L355+L356)*F493</f>
        <v>0</v>
      </c>
      <c r="M493" s="50">
        <f>(M358+M359)*F493</f>
        <v>0</v>
      </c>
      <c r="N493" s="50">
        <f>(N361+N362)*F493</f>
        <v>0</v>
      </c>
      <c r="O493" s="50">
        <f>(O364+O365)*F493</f>
        <v>0</v>
      </c>
      <c r="P493" s="64">
        <f>(P367+P368)*F493</f>
        <v>0</v>
      </c>
      <c r="Q493" s="51">
        <f t="shared" si="27"/>
        <v>0</v>
      </c>
    </row>
    <row r="494" spans="1:17">
      <c r="A494" s="35" t="s">
        <v>28</v>
      </c>
      <c r="B494" s="35"/>
      <c r="C494" s="35"/>
      <c r="D494" s="63" t="str">
        <f>A369</f>
        <v>Faculty 25</v>
      </c>
      <c r="F494" s="142">
        <f>$F$446</f>
        <v>0.54196</v>
      </c>
      <c r="G494" s="35"/>
      <c r="H494" s="35"/>
      <c r="I494" s="35"/>
      <c r="K494" s="35"/>
      <c r="L494" s="49">
        <f>L369*F494</f>
        <v>0</v>
      </c>
      <c r="M494" s="50">
        <f>M372*F494</f>
        <v>0</v>
      </c>
      <c r="N494" s="50">
        <f>N375*F494</f>
        <v>0</v>
      </c>
      <c r="O494" s="50">
        <f>O378*F494</f>
        <v>0</v>
      </c>
      <c r="P494" s="64">
        <f>P381*F494</f>
        <v>0</v>
      </c>
      <c r="Q494" s="51">
        <f t="shared" ref="Q494:Q495" si="28">SUM(L494:P494)</f>
        <v>0</v>
      </c>
    </row>
    <row r="495" spans="1:17">
      <c r="A495" s="35" t="s">
        <v>29</v>
      </c>
      <c r="B495" s="35"/>
      <c r="C495" s="35"/>
      <c r="D495" s="63" t="str">
        <f>D494</f>
        <v>Faculty 25</v>
      </c>
      <c r="F495" s="143">
        <f t="shared" ref="F495:F505" si="29">$F$447</f>
        <v>0.09</v>
      </c>
      <c r="G495" s="35"/>
      <c r="H495" s="35"/>
      <c r="I495" s="35"/>
      <c r="K495" s="35"/>
      <c r="L495" s="49">
        <f>(L370+L371)*F495</f>
        <v>0</v>
      </c>
      <c r="M495" s="50">
        <f>(M373+M374)*F495</f>
        <v>0</v>
      </c>
      <c r="N495" s="50">
        <f>(N376+N377)*F495</f>
        <v>0</v>
      </c>
      <c r="O495" s="50">
        <f>(O379+O380)*F495</f>
        <v>0</v>
      </c>
      <c r="P495" s="64">
        <f>(P382+P383)*F495</f>
        <v>0</v>
      </c>
      <c r="Q495" s="51">
        <f t="shared" si="28"/>
        <v>0</v>
      </c>
    </row>
    <row r="496" spans="1:17">
      <c r="A496" s="35" t="s">
        <v>30</v>
      </c>
      <c r="B496" s="35"/>
      <c r="C496" s="35"/>
      <c r="D496" s="63" t="str">
        <f>A384</f>
        <v>CPC Employee 1</v>
      </c>
      <c r="F496" s="143">
        <f t="shared" si="29"/>
        <v>0.09</v>
      </c>
      <c r="G496" s="35" t="s">
        <v>31</v>
      </c>
      <c r="H496" s="35"/>
      <c r="I496" s="35"/>
      <c r="K496" s="35"/>
      <c r="L496" s="49">
        <f>L384*$F$496</f>
        <v>0</v>
      </c>
      <c r="M496" s="50">
        <f>M385*$F$496</f>
        <v>0</v>
      </c>
      <c r="N496" s="50">
        <f>N386*$F$496</f>
        <v>0</v>
      </c>
      <c r="O496" s="50">
        <f>O387*$F$496</f>
        <v>0</v>
      </c>
      <c r="P496" s="64">
        <f>P388*$F$496</f>
        <v>0</v>
      </c>
      <c r="Q496" s="51">
        <f t="shared" si="25"/>
        <v>0</v>
      </c>
    </row>
    <row r="497" spans="1:17">
      <c r="A497" s="35" t="s">
        <v>30</v>
      </c>
      <c r="B497" s="35"/>
      <c r="C497" s="35"/>
      <c r="D497" s="63" t="str">
        <f>A389</f>
        <v>CPC Employee 2</v>
      </c>
      <c r="F497" s="143">
        <f t="shared" si="29"/>
        <v>0.09</v>
      </c>
      <c r="G497" s="35" t="s">
        <v>31</v>
      </c>
      <c r="H497" s="35"/>
      <c r="I497" s="35"/>
      <c r="K497" s="35"/>
      <c r="L497" s="49">
        <f>L389*$F$497</f>
        <v>0</v>
      </c>
      <c r="M497" s="50">
        <f>M390*$F$497</f>
        <v>0</v>
      </c>
      <c r="N497" s="50">
        <f>N391*$F$497</f>
        <v>0</v>
      </c>
      <c r="O497" s="50">
        <f>O392*$F$497</f>
        <v>0</v>
      </c>
      <c r="P497" s="64">
        <f>P393*$F$497</f>
        <v>0</v>
      </c>
      <c r="Q497" s="51">
        <f t="shared" ref="Q497:Q498" si="30">SUM(L497:P497)</f>
        <v>0</v>
      </c>
    </row>
    <row r="498" spans="1:17">
      <c r="A498" s="35" t="s">
        <v>30</v>
      </c>
      <c r="B498" s="35"/>
      <c r="C498" s="35"/>
      <c r="D498" s="63" t="str">
        <f>A394</f>
        <v>CPC Employee 3</v>
      </c>
      <c r="F498" s="143">
        <f t="shared" si="29"/>
        <v>0.09</v>
      </c>
      <c r="G498" s="35" t="s">
        <v>31</v>
      </c>
      <c r="H498" s="35"/>
      <c r="I498" s="35"/>
      <c r="K498" s="35"/>
      <c r="L498" s="49">
        <f>L394*F498</f>
        <v>0</v>
      </c>
      <c r="M498" s="50">
        <f>M395*F498</f>
        <v>0</v>
      </c>
      <c r="N498" s="50">
        <f>N396*F498</f>
        <v>0</v>
      </c>
      <c r="O498" s="50">
        <f>O397*F498</f>
        <v>0</v>
      </c>
      <c r="P498" s="64">
        <f>P398*F498</f>
        <v>0</v>
      </c>
      <c r="Q498" s="51">
        <f t="shared" si="30"/>
        <v>0</v>
      </c>
    </row>
    <row r="499" spans="1:17">
      <c r="A499" s="35" t="s">
        <v>30</v>
      </c>
      <c r="B499" s="35"/>
      <c r="C499" s="35"/>
      <c r="D499" s="63" t="str">
        <f>A399</f>
        <v>CPC Employee 4</v>
      </c>
      <c r="F499" s="143">
        <f t="shared" si="29"/>
        <v>0.09</v>
      </c>
      <c r="G499" s="35" t="s">
        <v>31</v>
      </c>
      <c r="H499" s="35"/>
      <c r="I499" s="35"/>
      <c r="K499" s="35"/>
      <c r="L499" s="49">
        <f>L399*F499</f>
        <v>0</v>
      </c>
      <c r="M499" s="50">
        <f>M400*F499</f>
        <v>0</v>
      </c>
      <c r="N499" s="50">
        <f>N401*F499</f>
        <v>0</v>
      </c>
      <c r="O499" s="50">
        <f>O402*F499</f>
        <v>0</v>
      </c>
      <c r="P499" s="64">
        <f>P403*F499</f>
        <v>0</v>
      </c>
      <c r="Q499" s="51">
        <f t="shared" ref="Q499:Q502" si="31">SUM(L499:P499)</f>
        <v>0</v>
      </c>
    </row>
    <row r="500" spans="1:17">
      <c r="A500" s="35" t="s">
        <v>30</v>
      </c>
      <c r="B500" s="35"/>
      <c r="C500" s="35"/>
      <c r="D500" s="63" t="str">
        <f>A404</f>
        <v>CPC Employee 5</v>
      </c>
      <c r="F500" s="143">
        <f t="shared" si="29"/>
        <v>0.09</v>
      </c>
      <c r="G500" s="35" t="s">
        <v>31</v>
      </c>
      <c r="H500" s="35"/>
      <c r="I500" s="35"/>
      <c r="K500" s="35"/>
      <c r="L500" s="49">
        <f>L404*F500</f>
        <v>0</v>
      </c>
      <c r="M500" s="50">
        <f>M405*F500</f>
        <v>0</v>
      </c>
      <c r="N500" s="50">
        <f>N406*F500</f>
        <v>0</v>
      </c>
      <c r="O500" s="50">
        <f>O407*F500</f>
        <v>0</v>
      </c>
      <c r="P500" s="64">
        <f>P408*F500</f>
        <v>0</v>
      </c>
      <c r="Q500" s="51">
        <f t="shared" si="31"/>
        <v>0</v>
      </c>
    </row>
    <row r="501" spans="1:17">
      <c r="A501" s="35" t="s">
        <v>30</v>
      </c>
      <c r="B501" s="35"/>
      <c r="C501" s="35"/>
      <c r="D501" s="63" t="str">
        <f>A409</f>
        <v>CPC Employee 6</v>
      </c>
      <c r="F501" s="143">
        <f t="shared" si="29"/>
        <v>0.09</v>
      </c>
      <c r="G501" s="35" t="s">
        <v>31</v>
      </c>
      <c r="H501" s="35"/>
      <c r="I501" s="35"/>
      <c r="K501" s="35"/>
      <c r="L501" s="49">
        <f>L409*F501</f>
        <v>0</v>
      </c>
      <c r="M501" s="50">
        <f>M410*F501</f>
        <v>0</v>
      </c>
      <c r="N501" s="50">
        <f>N411*F501</f>
        <v>0</v>
      </c>
      <c r="O501" s="50">
        <f>O412*F501</f>
        <v>0</v>
      </c>
      <c r="P501" s="64">
        <f>P413*F501</f>
        <v>0</v>
      </c>
      <c r="Q501" s="51">
        <f t="shared" si="31"/>
        <v>0</v>
      </c>
    </row>
    <row r="502" spans="1:17">
      <c r="A502" s="35" t="s">
        <v>30</v>
      </c>
      <c r="B502" s="35"/>
      <c r="C502" s="35"/>
      <c r="D502" s="63" t="str">
        <f>A414</f>
        <v>CPC Employee 7</v>
      </c>
      <c r="F502" s="143">
        <f t="shared" si="29"/>
        <v>0.09</v>
      </c>
      <c r="G502" s="35" t="s">
        <v>31</v>
      </c>
      <c r="H502" s="35"/>
      <c r="I502" s="35"/>
      <c r="K502" s="35"/>
      <c r="L502" s="49">
        <f>L414*F502</f>
        <v>0</v>
      </c>
      <c r="M502" s="50">
        <f>M415*F502</f>
        <v>0</v>
      </c>
      <c r="N502" s="50">
        <f>N416*F502</f>
        <v>0</v>
      </c>
      <c r="O502" s="50">
        <f>O417*F502</f>
        <v>0</v>
      </c>
      <c r="P502" s="64">
        <f>P418*F502</f>
        <v>0</v>
      </c>
      <c r="Q502" s="51">
        <f t="shared" si="31"/>
        <v>0</v>
      </c>
    </row>
    <row r="503" spans="1:17">
      <c r="A503" s="35" t="s">
        <v>30</v>
      </c>
      <c r="B503" s="35"/>
      <c r="C503" s="35"/>
      <c r="D503" s="63" t="str">
        <f>A419</f>
        <v>CPC Employee 8</v>
      </c>
      <c r="F503" s="143">
        <f t="shared" si="29"/>
        <v>0.09</v>
      </c>
      <c r="G503" s="35" t="s">
        <v>31</v>
      </c>
      <c r="H503" s="35"/>
      <c r="I503" s="35"/>
      <c r="K503" s="35"/>
      <c r="L503" s="49">
        <f>L419*F503</f>
        <v>0</v>
      </c>
      <c r="M503" s="50">
        <f>M420*F503</f>
        <v>0</v>
      </c>
      <c r="N503" s="50">
        <f>N421*F503</f>
        <v>0</v>
      </c>
      <c r="O503" s="50">
        <f>O422*F503</f>
        <v>0</v>
      </c>
      <c r="P503" s="64">
        <f>P423*F503</f>
        <v>0</v>
      </c>
      <c r="Q503" s="51">
        <f t="shared" ref="Q503:Q505" si="32">SUM(L503:P503)</f>
        <v>0</v>
      </c>
    </row>
    <row r="504" spans="1:17">
      <c r="A504" s="35" t="s">
        <v>30</v>
      </c>
      <c r="B504" s="35"/>
      <c r="C504" s="35"/>
      <c r="D504" s="63" t="str">
        <f>A424</f>
        <v>CPC Employee 9</v>
      </c>
      <c r="F504" s="143">
        <f t="shared" si="29"/>
        <v>0.09</v>
      </c>
      <c r="G504" s="35" t="s">
        <v>31</v>
      </c>
      <c r="H504" s="35"/>
      <c r="I504" s="35"/>
      <c r="K504" s="35"/>
      <c r="L504" s="49">
        <f>L424*F504</f>
        <v>0</v>
      </c>
      <c r="M504" s="50">
        <f>M425*F504</f>
        <v>0</v>
      </c>
      <c r="N504" s="50">
        <f>N426*F504</f>
        <v>0</v>
      </c>
      <c r="O504" s="50">
        <f>O427*F504</f>
        <v>0</v>
      </c>
      <c r="P504" s="64">
        <f>P428*F504</f>
        <v>0</v>
      </c>
      <c r="Q504" s="51">
        <f t="shared" si="32"/>
        <v>0</v>
      </c>
    </row>
    <row r="505" spans="1:17">
      <c r="A505" s="35" t="s">
        <v>30</v>
      </c>
      <c r="B505" s="35"/>
      <c r="C505" s="35"/>
      <c r="D505" s="63" t="str">
        <f>A429</f>
        <v>CPC Employee 10</v>
      </c>
      <c r="F505" s="143">
        <f t="shared" si="29"/>
        <v>0.09</v>
      </c>
      <c r="G505" s="35" t="s">
        <v>31</v>
      </c>
      <c r="H505" s="35"/>
      <c r="I505" s="35"/>
      <c r="K505" s="35"/>
      <c r="L505" s="49">
        <f>L429*F505</f>
        <v>0</v>
      </c>
      <c r="M505" s="50">
        <f>M430*F505</f>
        <v>0</v>
      </c>
      <c r="N505" s="50">
        <f>N431*F505</f>
        <v>0</v>
      </c>
      <c r="O505" s="50">
        <f>O432*F505</f>
        <v>0</v>
      </c>
      <c r="P505" s="64">
        <f>P433*F505</f>
        <v>0</v>
      </c>
      <c r="Q505" s="51">
        <f t="shared" si="32"/>
        <v>0</v>
      </c>
    </row>
    <row r="506" spans="1:17">
      <c r="A506" s="35" t="s">
        <v>23</v>
      </c>
      <c r="B506" s="35"/>
      <c r="C506" s="35"/>
      <c r="D506" s="63" t="str">
        <f>A434</f>
        <v>Undergraduates</v>
      </c>
      <c r="F506" s="143">
        <v>5.0999999999999997E-2</v>
      </c>
      <c r="G506" s="35"/>
      <c r="H506" s="35"/>
      <c r="I506" s="35"/>
      <c r="K506" s="35"/>
      <c r="L506" s="49">
        <f>L434*F506</f>
        <v>0</v>
      </c>
      <c r="M506" s="50">
        <f>M435*F506</f>
        <v>0</v>
      </c>
      <c r="N506" s="50">
        <f>N436*F506</f>
        <v>0</v>
      </c>
      <c r="O506" s="50">
        <f>O437*F506</f>
        <v>0</v>
      </c>
      <c r="P506" s="64">
        <f>P438*F506</f>
        <v>0</v>
      </c>
      <c r="Q506" s="51">
        <f t="shared" si="25"/>
        <v>0</v>
      </c>
    </row>
    <row r="507" spans="1:17">
      <c r="A507" s="35" t="s">
        <v>32</v>
      </c>
      <c r="B507" s="35"/>
      <c r="C507" s="35"/>
      <c r="D507" s="63" t="str">
        <f>A439</f>
        <v xml:space="preserve">Graduate Students </v>
      </c>
      <c r="F507" s="143">
        <f>$F$447</f>
        <v>0.09</v>
      </c>
      <c r="G507" s="35"/>
      <c r="H507" s="35"/>
      <c r="I507" s="35"/>
      <c r="K507" s="35"/>
      <c r="L507" s="49">
        <f>L439*F507</f>
        <v>0</v>
      </c>
      <c r="M507" s="50">
        <f>M440*F507</f>
        <v>0</v>
      </c>
      <c r="N507" s="112">
        <f>N441*F507</f>
        <v>0</v>
      </c>
      <c r="O507" s="112">
        <f>O442*F507</f>
        <v>0</v>
      </c>
      <c r="P507" s="111">
        <f>P443*F507</f>
        <v>0</v>
      </c>
      <c r="Q507" s="51">
        <f>SUM(L507:P507)</f>
        <v>0</v>
      </c>
    </row>
    <row r="508" spans="1:17" ht="15.75" thickBot="1">
      <c r="A508" s="35"/>
      <c r="B508" s="35"/>
      <c r="C508" s="59"/>
      <c r="D508" s="65"/>
      <c r="E508" s="35"/>
      <c r="F508" s="35"/>
      <c r="G508" s="59"/>
      <c r="H508" s="59"/>
      <c r="I508" s="59"/>
      <c r="K508" s="59" t="s">
        <v>33</v>
      </c>
      <c r="L508" s="66">
        <f>SUM(L446:L507)</f>
        <v>0</v>
      </c>
      <c r="M508" s="67">
        <f>SUM(M446:M507)</f>
        <v>0</v>
      </c>
      <c r="N508" s="67">
        <f>SUM(N446:N507)</f>
        <v>0</v>
      </c>
      <c r="O508" s="67">
        <f>SUM(O446:O507)</f>
        <v>0</v>
      </c>
      <c r="P508" s="67">
        <f>SUM(P446:P507)</f>
        <v>0</v>
      </c>
      <c r="Q508" s="68">
        <f>SUM(Q445:Q507)</f>
        <v>0</v>
      </c>
    </row>
    <row r="509" spans="1:17" ht="16.5" thickTop="1" thickBot="1">
      <c r="A509" s="35"/>
      <c r="B509" s="35"/>
      <c r="C509" s="59"/>
      <c r="D509" s="35"/>
      <c r="E509" s="35"/>
      <c r="F509" s="35"/>
      <c r="G509" s="59"/>
      <c r="H509" s="59"/>
      <c r="I509" s="59"/>
      <c r="K509" s="59" t="s">
        <v>34</v>
      </c>
      <c r="L509" s="69">
        <f>L444+L508</f>
        <v>0</v>
      </c>
      <c r="M509" s="70">
        <f>M444+M508</f>
        <v>0</v>
      </c>
      <c r="N509" s="70">
        <f>N444+N508</f>
        <v>0</v>
      </c>
      <c r="O509" s="70">
        <f>O444+O508</f>
        <v>0</v>
      </c>
      <c r="P509" s="70">
        <f>P444+P508</f>
        <v>0</v>
      </c>
      <c r="Q509" s="71">
        <f>SUM(L509:P509)</f>
        <v>0</v>
      </c>
    </row>
    <row r="510" spans="1:17" ht="15.75" thickBot="1">
      <c r="A510" s="34" t="s">
        <v>35</v>
      </c>
      <c r="B510" s="34"/>
      <c r="C510" s="59"/>
      <c r="D510" s="72"/>
      <c r="E510" s="35"/>
      <c r="F510" s="35"/>
      <c r="G510" s="59"/>
      <c r="H510" s="59"/>
      <c r="I510" s="59"/>
      <c r="K510" s="59"/>
      <c r="L510" s="73"/>
      <c r="M510" s="73"/>
      <c r="N510" s="73"/>
      <c r="O510" s="73"/>
      <c r="P510" s="73"/>
      <c r="Q510" s="73"/>
    </row>
    <row r="511" spans="1:17">
      <c r="A511" s="159"/>
      <c r="B511" s="160"/>
      <c r="C511" s="161"/>
      <c r="D511" s="160"/>
      <c r="E511" s="160"/>
      <c r="F511" s="160"/>
      <c r="G511" s="161"/>
      <c r="H511" s="161"/>
      <c r="I511" s="161"/>
      <c r="J511" s="162"/>
      <c r="K511" s="59"/>
      <c r="L511" s="167">
        <v>0</v>
      </c>
      <c r="M511" s="168">
        <v>0</v>
      </c>
      <c r="N511" s="168">
        <v>0</v>
      </c>
      <c r="O511" s="168">
        <v>0</v>
      </c>
      <c r="P511" s="168">
        <v>0</v>
      </c>
      <c r="Q511" s="74">
        <f>SUM(L511:P511)</f>
        <v>0</v>
      </c>
    </row>
    <row r="512" spans="1:17">
      <c r="A512" s="159"/>
      <c r="B512" s="160"/>
      <c r="C512" s="161"/>
      <c r="D512" s="160"/>
      <c r="E512" s="160"/>
      <c r="F512" s="160"/>
      <c r="G512" s="161"/>
      <c r="H512" s="161"/>
      <c r="I512" s="161"/>
      <c r="J512" s="162"/>
      <c r="K512" s="59"/>
      <c r="L512" s="169">
        <v>0</v>
      </c>
      <c r="M512" s="170">
        <v>0</v>
      </c>
      <c r="N512" s="170">
        <v>0</v>
      </c>
      <c r="O512" s="170">
        <v>0</v>
      </c>
      <c r="P512" s="170">
        <v>0</v>
      </c>
      <c r="Q512" s="51">
        <f>SUM(L512:P512)</f>
        <v>0</v>
      </c>
    </row>
    <row r="513" spans="1:17">
      <c r="A513" s="159"/>
      <c r="B513" s="160"/>
      <c r="C513" s="161"/>
      <c r="D513" s="160"/>
      <c r="E513" s="160"/>
      <c r="F513" s="160"/>
      <c r="G513" s="161"/>
      <c r="H513" s="161"/>
      <c r="I513" s="161"/>
      <c r="J513" s="162"/>
      <c r="K513" s="59"/>
      <c r="L513" s="169">
        <v>0</v>
      </c>
      <c r="M513" s="170">
        <v>0</v>
      </c>
      <c r="N513" s="170">
        <v>0</v>
      </c>
      <c r="O513" s="170">
        <v>0</v>
      </c>
      <c r="P513" s="170">
        <v>0</v>
      </c>
      <c r="Q513" s="51">
        <f>SUM(L513:P513)</f>
        <v>0</v>
      </c>
    </row>
    <row r="514" spans="1:17">
      <c r="A514" s="159"/>
      <c r="B514" s="160"/>
      <c r="C514" s="161"/>
      <c r="D514" s="160"/>
      <c r="E514" s="160"/>
      <c r="F514" s="160"/>
      <c r="G514" s="161"/>
      <c r="H514" s="161"/>
      <c r="I514" s="161"/>
      <c r="J514" s="162"/>
      <c r="K514" s="59"/>
      <c r="L514" s="169">
        <v>0</v>
      </c>
      <c r="M514" s="170">
        <v>0</v>
      </c>
      <c r="N514" s="170">
        <v>0</v>
      </c>
      <c r="O514" s="170">
        <v>0</v>
      </c>
      <c r="P514" s="170">
        <v>0</v>
      </c>
      <c r="Q514" s="51">
        <f>SUM(L514:P514)</f>
        <v>0</v>
      </c>
    </row>
    <row r="515" spans="1:17" ht="15.75" thickBot="1">
      <c r="A515" s="35"/>
      <c r="B515" s="35"/>
      <c r="C515" s="59"/>
      <c r="D515" s="35"/>
      <c r="E515" s="35"/>
      <c r="F515" s="35"/>
      <c r="G515" s="59"/>
      <c r="H515" s="59"/>
      <c r="I515" s="59"/>
      <c r="K515" s="59" t="s">
        <v>36</v>
      </c>
      <c r="L515" s="77">
        <f>SUM(L511:L514)</f>
        <v>0</v>
      </c>
      <c r="M515" s="78">
        <f>SUM(M511:M514)</f>
        <v>0</v>
      </c>
      <c r="N515" s="78">
        <f>SUM(N511:N514)</f>
        <v>0</v>
      </c>
      <c r="O515" s="78">
        <f>SUM(O511:O514)</f>
        <v>0</v>
      </c>
      <c r="P515" s="78">
        <f>SUM(P511:P514)</f>
        <v>0</v>
      </c>
      <c r="Q515" s="79">
        <f>SUM(L515:P515)</f>
        <v>0</v>
      </c>
    </row>
    <row r="516" spans="1:17" ht="15.75" thickBot="1">
      <c r="A516" s="34" t="s">
        <v>37</v>
      </c>
      <c r="B516" s="34"/>
      <c r="C516" s="59"/>
      <c r="D516" s="72"/>
      <c r="E516" s="35"/>
      <c r="F516" s="35"/>
      <c r="G516" s="59"/>
      <c r="H516" s="59"/>
      <c r="I516" s="59"/>
      <c r="K516" s="59"/>
      <c r="L516" s="73"/>
      <c r="M516" s="73"/>
      <c r="N516" s="73"/>
      <c r="O516" s="73"/>
      <c r="P516" s="73"/>
      <c r="Q516" s="73"/>
    </row>
    <row r="517" spans="1:17">
      <c r="A517" s="159"/>
      <c r="B517" s="160"/>
      <c r="C517" s="161"/>
      <c r="D517" s="160"/>
      <c r="E517" s="160"/>
      <c r="F517" s="160"/>
      <c r="G517" s="161"/>
      <c r="H517" s="161"/>
      <c r="I517" s="161"/>
      <c r="J517" s="162"/>
      <c r="K517" s="59"/>
      <c r="L517" s="167">
        <v>0</v>
      </c>
      <c r="M517" s="168">
        <v>0</v>
      </c>
      <c r="N517" s="168">
        <v>0</v>
      </c>
      <c r="O517" s="168">
        <v>0</v>
      </c>
      <c r="P517" s="168">
        <v>0</v>
      </c>
      <c r="Q517" s="74">
        <f>SUM(L517:P517)</f>
        <v>0</v>
      </c>
    </row>
    <row r="518" spans="1:17">
      <c r="A518" s="159"/>
      <c r="B518" s="160"/>
      <c r="C518" s="161"/>
      <c r="D518" s="160"/>
      <c r="E518" s="160"/>
      <c r="F518" s="160"/>
      <c r="G518" s="161"/>
      <c r="H518" s="161"/>
      <c r="I518" s="161"/>
      <c r="J518" s="162"/>
      <c r="K518" s="59"/>
      <c r="L518" s="169">
        <v>0</v>
      </c>
      <c r="M518" s="170">
        <v>0</v>
      </c>
      <c r="N518" s="170">
        <v>0</v>
      </c>
      <c r="O518" s="170">
        <v>0</v>
      </c>
      <c r="P518" s="170">
        <v>0</v>
      </c>
      <c r="Q518" s="51">
        <f>SUM(L518:P518)</f>
        <v>0</v>
      </c>
    </row>
    <row r="519" spans="1:17">
      <c r="A519" s="159"/>
      <c r="B519" s="160"/>
      <c r="C519" s="161"/>
      <c r="D519" s="160"/>
      <c r="E519" s="160"/>
      <c r="F519" s="160"/>
      <c r="G519" s="161"/>
      <c r="H519" s="161"/>
      <c r="I519" s="161"/>
      <c r="J519" s="162"/>
      <c r="K519" s="59"/>
      <c r="L519" s="169">
        <v>0</v>
      </c>
      <c r="M519" s="170">
        <v>0</v>
      </c>
      <c r="N519" s="170">
        <v>0</v>
      </c>
      <c r="O519" s="170">
        <v>0</v>
      </c>
      <c r="P519" s="170">
        <v>0</v>
      </c>
      <c r="Q519" s="51">
        <f>SUM(L519:P519)</f>
        <v>0</v>
      </c>
    </row>
    <row r="520" spans="1:17">
      <c r="A520" s="159"/>
      <c r="B520" s="160"/>
      <c r="C520" s="161"/>
      <c r="D520" s="160"/>
      <c r="E520" s="160"/>
      <c r="F520" s="160"/>
      <c r="G520" s="161"/>
      <c r="H520" s="161"/>
      <c r="I520" s="161"/>
      <c r="J520" s="162"/>
      <c r="K520" s="59"/>
      <c r="L520" s="169">
        <v>0</v>
      </c>
      <c r="M520" s="170">
        <v>0</v>
      </c>
      <c r="N520" s="170">
        <v>0</v>
      </c>
      <c r="O520" s="170">
        <v>0</v>
      </c>
      <c r="P520" s="170">
        <v>0</v>
      </c>
      <c r="Q520" s="51">
        <f>SUM(L520:P520)</f>
        <v>0</v>
      </c>
    </row>
    <row r="521" spans="1:17" ht="15.75" thickBot="1">
      <c r="A521" s="35"/>
      <c r="B521" s="35"/>
      <c r="C521" s="59"/>
      <c r="D521" s="35"/>
      <c r="E521" s="35"/>
      <c r="F521" s="35"/>
      <c r="G521" s="59"/>
      <c r="H521" s="59"/>
      <c r="I521" s="59"/>
      <c r="K521" s="59" t="s">
        <v>38</v>
      </c>
      <c r="L521" s="77">
        <f>SUM(L517:L520)</f>
        <v>0</v>
      </c>
      <c r="M521" s="78">
        <f>SUM(M517:M520)</f>
        <v>0</v>
      </c>
      <c r="N521" s="78">
        <f>SUM(N517:N520)</f>
        <v>0</v>
      </c>
      <c r="O521" s="78">
        <f>SUM(O517:O520)</f>
        <v>0</v>
      </c>
      <c r="P521" s="78">
        <f>SUM(P517:P520)</f>
        <v>0</v>
      </c>
      <c r="Q521" s="79">
        <f>SUM(L521:P521)</f>
        <v>0</v>
      </c>
    </row>
    <row r="522" spans="1:17" ht="15.75" thickBot="1">
      <c r="A522" s="34" t="s">
        <v>39</v>
      </c>
      <c r="B522" s="34"/>
      <c r="C522" s="59"/>
      <c r="D522" s="72"/>
      <c r="E522" s="35"/>
      <c r="F522" s="35"/>
      <c r="G522" s="59"/>
      <c r="H522" s="59"/>
      <c r="I522" s="59"/>
      <c r="K522" s="59"/>
      <c r="L522" s="73"/>
      <c r="M522" s="73"/>
      <c r="N522" s="73"/>
      <c r="O522" s="73"/>
      <c r="P522" s="73"/>
      <c r="Q522" s="73"/>
    </row>
    <row r="523" spans="1:17">
      <c r="A523" s="207" t="s">
        <v>40</v>
      </c>
      <c r="B523" s="35"/>
      <c r="C523" s="59"/>
      <c r="D523" s="35"/>
      <c r="E523" s="35"/>
      <c r="F523" s="35"/>
      <c r="G523" s="59"/>
      <c r="H523" s="59"/>
      <c r="I523" s="59"/>
      <c r="K523" s="59"/>
      <c r="L523" s="167">
        <v>0</v>
      </c>
      <c r="M523" s="168">
        <v>0</v>
      </c>
      <c r="N523" s="168">
        <v>0</v>
      </c>
      <c r="O523" s="168">
        <v>0</v>
      </c>
      <c r="P523" s="168">
        <v>0</v>
      </c>
      <c r="Q523" s="74">
        <f>SUM(L523:P523)</f>
        <v>0</v>
      </c>
    </row>
    <row r="524" spans="1:17">
      <c r="A524" s="159"/>
      <c r="B524" s="205"/>
      <c r="C524" s="206"/>
      <c r="D524" s="205"/>
      <c r="E524" s="205"/>
      <c r="F524" s="205"/>
      <c r="G524" s="206"/>
      <c r="H524" s="206"/>
      <c r="I524" s="206"/>
      <c r="J524" s="201"/>
      <c r="K524" s="59"/>
      <c r="L524" s="169">
        <v>0</v>
      </c>
      <c r="M524" s="170">
        <v>0</v>
      </c>
      <c r="N524" s="170">
        <v>0</v>
      </c>
      <c r="O524" s="170">
        <v>0</v>
      </c>
      <c r="P524" s="170">
        <v>0</v>
      </c>
      <c r="Q524" s="51">
        <f>SUM(L524:P524)</f>
        <v>0</v>
      </c>
    </row>
    <row r="525" spans="1:17">
      <c r="A525" s="159"/>
      <c r="B525" s="160"/>
      <c r="C525" s="161"/>
      <c r="D525" s="160"/>
      <c r="E525" s="160"/>
      <c r="F525" s="160"/>
      <c r="G525" s="161"/>
      <c r="H525" s="161"/>
      <c r="I525" s="161"/>
      <c r="J525" s="162"/>
      <c r="K525" s="59"/>
      <c r="L525" s="169">
        <v>0</v>
      </c>
      <c r="M525" s="170">
        <v>0</v>
      </c>
      <c r="N525" s="170">
        <v>0</v>
      </c>
      <c r="O525" s="170">
        <v>0</v>
      </c>
      <c r="P525" s="170">
        <v>0</v>
      </c>
      <c r="Q525" s="51">
        <f>SUM(L525:P525)</f>
        <v>0</v>
      </c>
    </row>
    <row r="526" spans="1:17">
      <c r="A526" s="159"/>
      <c r="B526" s="160"/>
      <c r="C526" s="161"/>
      <c r="D526" s="160"/>
      <c r="E526" s="160"/>
      <c r="F526" s="160"/>
      <c r="G526" s="161"/>
      <c r="H526" s="161"/>
      <c r="I526" s="161"/>
      <c r="J526" s="162"/>
      <c r="K526" s="59"/>
      <c r="L526" s="169">
        <v>0</v>
      </c>
      <c r="M526" s="170">
        <v>0</v>
      </c>
      <c r="N526" s="170">
        <v>0</v>
      </c>
      <c r="O526" s="170">
        <v>0</v>
      </c>
      <c r="P526" s="170">
        <v>0</v>
      </c>
      <c r="Q526" s="51">
        <f>SUM(L526:P526)</f>
        <v>0</v>
      </c>
    </row>
    <row r="527" spans="1:17" ht="15.75" thickBot="1">
      <c r="A527" s="35"/>
      <c r="B527" s="35"/>
      <c r="C527" s="59"/>
      <c r="D527" s="35"/>
      <c r="E527" s="35"/>
      <c r="F527" s="35"/>
      <c r="G527" s="59"/>
      <c r="H527" s="59"/>
      <c r="I527" s="59"/>
      <c r="K527" s="59" t="s">
        <v>41</v>
      </c>
      <c r="L527" s="77">
        <f>SUM(L523:L526)</f>
        <v>0</v>
      </c>
      <c r="M527" s="78">
        <f>SUM(M523:M526)</f>
        <v>0</v>
      </c>
      <c r="N527" s="78">
        <f>SUM(N523:N526)</f>
        <v>0</v>
      </c>
      <c r="O527" s="78">
        <f>SUM(O523:O526)</f>
        <v>0</v>
      </c>
      <c r="P527" s="78">
        <f>SUM(P523:P526)</f>
        <v>0</v>
      </c>
      <c r="Q527" s="79">
        <f>SUM(L527:P527)</f>
        <v>0</v>
      </c>
    </row>
    <row r="528" spans="1:17" ht="15.75" thickBot="1">
      <c r="A528" s="34" t="s">
        <v>42</v>
      </c>
      <c r="B528" s="34"/>
      <c r="C528" s="59"/>
      <c r="D528" s="35"/>
      <c r="E528" s="35"/>
      <c r="F528" s="35"/>
      <c r="G528" s="59"/>
      <c r="H528" s="59"/>
      <c r="I528" s="59"/>
      <c r="K528" s="59"/>
      <c r="L528" s="80"/>
      <c r="M528" s="80"/>
      <c r="N528" s="80"/>
      <c r="O528" s="80"/>
      <c r="P528" s="80"/>
      <c r="Q528" s="81"/>
    </row>
    <row r="529" spans="1:17">
      <c r="A529" s="208" t="s">
        <v>43</v>
      </c>
      <c r="B529" s="163"/>
      <c r="C529" s="161"/>
      <c r="D529" s="160"/>
      <c r="E529" s="160"/>
      <c r="F529" s="160"/>
      <c r="G529" s="161"/>
      <c r="H529" s="161"/>
      <c r="I529" s="161"/>
      <c r="J529" s="162"/>
      <c r="K529" s="59"/>
      <c r="L529" s="167">
        <v>0</v>
      </c>
      <c r="M529" s="168">
        <v>0</v>
      </c>
      <c r="N529" s="168">
        <v>0</v>
      </c>
      <c r="O529" s="168">
        <v>0</v>
      </c>
      <c r="P529" s="171">
        <v>0</v>
      </c>
      <c r="Q529" s="156">
        <f>SUM(L529:P529)</f>
        <v>0</v>
      </c>
    </row>
    <row r="530" spans="1:17">
      <c r="A530" s="208" t="s">
        <v>44</v>
      </c>
      <c r="B530" s="163"/>
      <c r="C530" s="161"/>
      <c r="D530" s="160"/>
      <c r="E530" s="160"/>
      <c r="F530" s="160"/>
      <c r="G530" s="161"/>
      <c r="H530" s="161"/>
      <c r="I530" s="161"/>
      <c r="J530" s="162"/>
      <c r="K530" s="59"/>
      <c r="L530" s="169">
        <v>0</v>
      </c>
      <c r="M530" s="170">
        <v>0</v>
      </c>
      <c r="N530" s="170">
        <v>0</v>
      </c>
      <c r="O530" s="170">
        <v>0</v>
      </c>
      <c r="P530" s="172">
        <v>0</v>
      </c>
      <c r="Q530" s="116">
        <f>SUM(L530:P530)</f>
        <v>0</v>
      </c>
    </row>
    <row r="531" spans="1:17">
      <c r="A531" s="208" t="s">
        <v>45</v>
      </c>
      <c r="B531" s="163"/>
      <c r="C531" s="161"/>
      <c r="D531" s="160"/>
      <c r="E531" s="160"/>
      <c r="F531" s="160"/>
      <c r="G531" s="161"/>
      <c r="H531" s="161"/>
      <c r="I531" s="161"/>
      <c r="J531" s="162"/>
      <c r="K531" s="59"/>
      <c r="L531" s="169">
        <v>0</v>
      </c>
      <c r="M531" s="170">
        <v>0</v>
      </c>
      <c r="N531" s="170">
        <v>0</v>
      </c>
      <c r="O531" s="170">
        <v>0</v>
      </c>
      <c r="P531" s="172">
        <v>0</v>
      </c>
      <c r="Q531" s="116">
        <f>SUM(L531:P531)</f>
        <v>0</v>
      </c>
    </row>
    <row r="532" spans="1:17">
      <c r="A532" s="208" t="s">
        <v>46</v>
      </c>
      <c r="B532" s="164"/>
      <c r="C532" s="161"/>
      <c r="D532" s="160"/>
      <c r="E532" s="160"/>
      <c r="F532" s="160"/>
      <c r="G532" s="161"/>
      <c r="H532" s="161"/>
      <c r="I532" s="161"/>
      <c r="J532" s="162"/>
      <c r="K532" s="59"/>
      <c r="L532" s="173">
        <v>0</v>
      </c>
      <c r="M532" s="174">
        <v>0</v>
      </c>
      <c r="N532" s="174">
        <v>0</v>
      </c>
      <c r="O532" s="174">
        <v>0</v>
      </c>
      <c r="P532" s="175">
        <v>0</v>
      </c>
      <c r="Q532" s="157">
        <f>SUM(L532:P532)</f>
        <v>0</v>
      </c>
    </row>
    <row r="533" spans="1:17" ht="15.75" thickBot="1">
      <c r="A533" s="34"/>
      <c r="B533" s="34"/>
      <c r="C533" s="59"/>
      <c r="D533" s="35"/>
      <c r="E533" s="35"/>
      <c r="F533" s="35"/>
      <c r="G533" s="59"/>
      <c r="H533" s="59"/>
      <c r="I533" s="59"/>
      <c r="K533" s="59" t="s">
        <v>47</v>
      </c>
      <c r="L533" s="77">
        <f>SUM(L529:L532)</f>
        <v>0</v>
      </c>
      <c r="M533" s="78">
        <f>SUM(M529:M532)</f>
        <v>0</v>
      </c>
      <c r="N533" s="78">
        <f>SUM(N529:N532)</f>
        <v>0</v>
      </c>
      <c r="O533" s="78">
        <f>SUM(O529:O532)</f>
        <v>0</v>
      </c>
      <c r="P533" s="158">
        <f>SUM(P529:P532)</f>
        <v>0</v>
      </c>
      <c r="Q533" s="118">
        <f>SUM(L533:P533)</f>
        <v>0</v>
      </c>
    </row>
    <row r="534" spans="1:17">
      <c r="A534" s="34" t="s">
        <v>48</v>
      </c>
      <c r="B534" s="34"/>
      <c r="C534" s="59"/>
      <c r="D534" s="35"/>
      <c r="E534" s="35"/>
      <c r="F534" s="35"/>
      <c r="G534" s="59"/>
      <c r="H534" s="59"/>
      <c r="I534" s="59"/>
      <c r="K534" s="59"/>
      <c r="L534" s="73"/>
      <c r="M534" s="73"/>
      <c r="N534" s="73"/>
      <c r="O534" s="73"/>
      <c r="P534" s="73"/>
      <c r="Q534" s="84"/>
    </row>
    <row r="535" spans="1:17" ht="15.75" thickBot="1">
      <c r="A535" s="34" t="s">
        <v>49</v>
      </c>
      <c r="B535" s="34"/>
      <c r="C535" s="59"/>
      <c r="D535" s="35"/>
      <c r="E535" s="35"/>
      <c r="F535" s="35"/>
      <c r="G535" s="59"/>
      <c r="H535" s="59"/>
      <c r="I535" s="59"/>
      <c r="K535" s="59"/>
      <c r="L535" s="73"/>
      <c r="M535" s="73"/>
      <c r="N535" s="73"/>
      <c r="O535" s="73"/>
      <c r="P535" s="73"/>
      <c r="Q535" s="73"/>
    </row>
    <row r="536" spans="1:17">
      <c r="A536" s="159"/>
      <c r="B536" s="160"/>
      <c r="C536" s="161"/>
      <c r="D536" s="160"/>
      <c r="E536" s="160"/>
      <c r="F536" s="165"/>
      <c r="G536" s="161"/>
      <c r="H536" s="161"/>
      <c r="I536" s="161"/>
      <c r="J536" s="162"/>
      <c r="K536" s="59"/>
      <c r="L536" s="167">
        <v>0</v>
      </c>
      <c r="M536" s="168">
        <v>0</v>
      </c>
      <c r="N536" s="168">
        <v>0</v>
      </c>
      <c r="O536" s="168">
        <v>0</v>
      </c>
      <c r="P536" s="171">
        <v>0</v>
      </c>
      <c r="Q536" s="74">
        <f>SUM(L536:P536)</f>
        <v>0</v>
      </c>
    </row>
    <row r="537" spans="1:17">
      <c r="A537" s="159"/>
      <c r="B537" s="160"/>
      <c r="C537" s="161"/>
      <c r="D537" s="160"/>
      <c r="E537" s="160"/>
      <c r="F537" s="165"/>
      <c r="G537" s="161"/>
      <c r="H537" s="161"/>
      <c r="I537" s="161"/>
      <c r="J537" s="162"/>
      <c r="K537" s="59"/>
      <c r="L537" s="169">
        <v>0</v>
      </c>
      <c r="M537" s="170">
        <v>0</v>
      </c>
      <c r="N537" s="170">
        <v>0</v>
      </c>
      <c r="O537" s="170">
        <v>0</v>
      </c>
      <c r="P537" s="176">
        <v>0</v>
      </c>
      <c r="Q537" s="51">
        <f>SUM(L537:P537)</f>
        <v>0</v>
      </c>
    </row>
    <row r="538" spans="1:17">
      <c r="A538" s="159"/>
      <c r="B538" s="164"/>
      <c r="C538" s="161"/>
      <c r="D538" s="160"/>
      <c r="E538" s="160"/>
      <c r="F538" s="165"/>
      <c r="G538" s="161"/>
      <c r="H538" s="161"/>
      <c r="I538" s="161"/>
      <c r="J538" s="162"/>
      <c r="K538" s="59"/>
      <c r="L538" s="169">
        <v>0</v>
      </c>
      <c r="M538" s="170">
        <v>0</v>
      </c>
      <c r="N538" s="170">
        <v>0</v>
      </c>
      <c r="O538" s="170">
        <v>0</v>
      </c>
      <c r="P538" s="176">
        <v>0</v>
      </c>
      <c r="Q538" s="51">
        <f>SUM(L538:P538)</f>
        <v>0</v>
      </c>
    </row>
    <row r="539" spans="1:17">
      <c r="A539" s="159"/>
      <c r="B539" s="160"/>
      <c r="C539" s="161"/>
      <c r="D539" s="160"/>
      <c r="E539" s="160"/>
      <c r="F539" s="160"/>
      <c r="G539" s="161"/>
      <c r="H539" s="161"/>
      <c r="I539" s="161"/>
      <c r="J539" s="162"/>
      <c r="K539" s="59"/>
      <c r="L539" s="173">
        <v>0</v>
      </c>
      <c r="M539" s="174">
        <v>0</v>
      </c>
      <c r="N539" s="174">
        <v>0</v>
      </c>
      <c r="O539" s="174">
        <v>0</v>
      </c>
      <c r="P539" s="177">
        <v>0</v>
      </c>
      <c r="Q539" s="51">
        <f>SUM(L539:P539)</f>
        <v>0</v>
      </c>
    </row>
    <row r="540" spans="1:17">
      <c r="A540" s="82"/>
      <c r="B540" s="35"/>
      <c r="C540" s="59"/>
      <c r="D540" s="35"/>
      <c r="E540" s="35"/>
      <c r="F540" s="35"/>
      <c r="G540" s="59"/>
      <c r="H540" s="59"/>
      <c r="I540" s="59"/>
      <c r="K540" s="59" t="s">
        <v>50</v>
      </c>
      <c r="L540" s="106">
        <f>SUM(L536:L539)</f>
        <v>0</v>
      </c>
      <c r="M540" s="107">
        <f>SUM(M536:M539)</f>
        <v>0</v>
      </c>
      <c r="N540" s="107">
        <f>SUM(N536:N539)</f>
        <v>0</v>
      </c>
      <c r="O540" s="107">
        <f>SUM(O536:O539)</f>
        <v>0</v>
      </c>
      <c r="P540" s="115">
        <f>SUM(P536:P539)</f>
        <v>0</v>
      </c>
      <c r="Q540" s="62">
        <f>SUM(L540:P540)</f>
        <v>0</v>
      </c>
    </row>
    <row r="541" spans="1:17">
      <c r="A541" s="34" t="s">
        <v>51</v>
      </c>
      <c r="B541" s="35"/>
      <c r="C541" s="59"/>
      <c r="D541" s="35"/>
      <c r="E541" s="35"/>
      <c r="F541" s="35"/>
      <c r="G541" s="59"/>
      <c r="H541" s="59"/>
      <c r="I541" s="59"/>
      <c r="K541" s="59"/>
      <c r="L541" s="75"/>
      <c r="M541" s="76"/>
      <c r="N541" s="76"/>
      <c r="O541" s="76"/>
      <c r="P541" s="116"/>
      <c r="Q541" s="51"/>
    </row>
    <row r="542" spans="1:17">
      <c r="A542" s="159"/>
      <c r="B542" s="160"/>
      <c r="C542" s="161"/>
      <c r="D542" s="160"/>
      <c r="E542" s="160"/>
      <c r="F542" s="160"/>
      <c r="G542" s="161"/>
      <c r="H542" s="161"/>
      <c r="I542" s="161"/>
      <c r="J542" s="162"/>
      <c r="K542" s="59"/>
      <c r="L542" s="169">
        <v>0</v>
      </c>
      <c r="M542" s="170">
        <v>0</v>
      </c>
      <c r="N542" s="170">
        <v>0</v>
      </c>
      <c r="O542" s="170">
        <v>0</v>
      </c>
      <c r="P542" s="176">
        <v>0</v>
      </c>
      <c r="Q542" s="51">
        <f>SUM(L542:P542)</f>
        <v>0</v>
      </c>
    </row>
    <row r="543" spans="1:17">
      <c r="A543" s="159"/>
      <c r="B543" s="160"/>
      <c r="C543" s="161"/>
      <c r="D543" s="160"/>
      <c r="E543" s="160"/>
      <c r="F543" s="160"/>
      <c r="G543" s="161"/>
      <c r="H543" s="161"/>
      <c r="I543" s="161"/>
      <c r="J543" s="162"/>
      <c r="K543" s="59"/>
      <c r="L543" s="169">
        <v>0</v>
      </c>
      <c r="M543" s="170">
        <v>0</v>
      </c>
      <c r="N543" s="170">
        <v>0</v>
      </c>
      <c r="O543" s="170">
        <v>0</v>
      </c>
      <c r="P543" s="176">
        <v>0</v>
      </c>
      <c r="Q543" s="51">
        <f>SUM(L543:P543)</f>
        <v>0</v>
      </c>
    </row>
    <row r="544" spans="1:17">
      <c r="A544" s="159"/>
      <c r="B544" s="160"/>
      <c r="C544" s="161"/>
      <c r="D544" s="160"/>
      <c r="E544" s="160"/>
      <c r="F544" s="160"/>
      <c r="G544" s="161"/>
      <c r="H544" s="161"/>
      <c r="I544" s="161"/>
      <c r="J544" s="162"/>
      <c r="K544" s="59"/>
      <c r="L544" s="169">
        <v>0</v>
      </c>
      <c r="M544" s="170">
        <v>0</v>
      </c>
      <c r="N544" s="170">
        <v>0</v>
      </c>
      <c r="O544" s="170">
        <v>0</v>
      </c>
      <c r="P544" s="176">
        <v>0</v>
      </c>
      <c r="Q544" s="51">
        <f>SUM(L544:P544)</f>
        <v>0</v>
      </c>
    </row>
    <row r="545" spans="1:17">
      <c r="A545" s="159"/>
      <c r="B545" s="160"/>
      <c r="C545" s="161"/>
      <c r="D545" s="160"/>
      <c r="E545" s="160"/>
      <c r="F545" s="160"/>
      <c r="G545" s="161"/>
      <c r="H545" s="161"/>
      <c r="I545" s="161"/>
      <c r="J545" s="162"/>
      <c r="K545" s="59"/>
      <c r="L545" s="169">
        <v>0</v>
      </c>
      <c r="M545" s="170">
        <v>0</v>
      </c>
      <c r="N545" s="170">
        <v>0</v>
      </c>
      <c r="O545" s="170">
        <v>0</v>
      </c>
      <c r="P545" s="176">
        <v>0</v>
      </c>
      <c r="Q545" s="51">
        <f>SUM(L545:P545)</f>
        <v>0</v>
      </c>
    </row>
    <row r="546" spans="1:17">
      <c r="A546" s="82"/>
      <c r="B546" s="35"/>
      <c r="C546" s="85"/>
      <c r="D546" s="35"/>
      <c r="E546" s="85"/>
      <c r="F546" s="85"/>
      <c r="G546" s="85"/>
      <c r="H546" s="85"/>
      <c r="I546" s="85"/>
      <c r="K546" s="59" t="s">
        <v>52</v>
      </c>
      <c r="L546" s="60">
        <f>SUM(L542:L545)</f>
        <v>0</v>
      </c>
      <c r="M546" s="61">
        <f>SUM(M542:M545)</f>
        <v>0</v>
      </c>
      <c r="N546" s="61">
        <f>SUM(N542:N545)</f>
        <v>0</v>
      </c>
      <c r="O546" s="61">
        <f>SUM(O542:O545)</f>
        <v>0</v>
      </c>
      <c r="P546" s="155">
        <f>SUM(P542:P545)</f>
        <v>0</v>
      </c>
      <c r="Q546" s="62">
        <f>SUM(L546:P546)</f>
        <v>0</v>
      </c>
    </row>
    <row r="547" spans="1:17">
      <c r="A547" s="34" t="s">
        <v>53</v>
      </c>
      <c r="B547" s="35"/>
      <c r="C547" s="59"/>
      <c r="D547" s="35"/>
      <c r="E547" s="35"/>
      <c r="F547" s="35"/>
      <c r="G547" s="59"/>
      <c r="H547" s="59"/>
      <c r="I547" s="59"/>
      <c r="K547" s="59"/>
      <c r="L547" s="75"/>
      <c r="M547" s="76"/>
      <c r="N547" s="76"/>
      <c r="O547" s="76"/>
      <c r="P547" s="116"/>
      <c r="Q547" s="51"/>
    </row>
    <row r="548" spans="1:17">
      <c r="A548" s="159"/>
      <c r="B548" s="160"/>
      <c r="C548" s="161"/>
      <c r="D548" s="160"/>
      <c r="E548" s="160"/>
      <c r="F548" s="160"/>
      <c r="G548" s="161"/>
      <c r="H548" s="161"/>
      <c r="I548" s="161"/>
      <c r="J548" s="162"/>
      <c r="K548" s="59"/>
      <c r="L548" s="169">
        <v>0</v>
      </c>
      <c r="M548" s="170">
        <v>0</v>
      </c>
      <c r="N548" s="170">
        <v>0</v>
      </c>
      <c r="O548" s="170">
        <v>0</v>
      </c>
      <c r="P548" s="176">
        <v>0</v>
      </c>
      <c r="Q548" s="51">
        <f>SUM(L548:P548)</f>
        <v>0</v>
      </c>
    </row>
    <row r="549" spans="1:17">
      <c r="A549" s="159"/>
      <c r="B549" s="160"/>
      <c r="C549" s="161"/>
      <c r="D549" s="160"/>
      <c r="E549" s="160"/>
      <c r="F549" s="160"/>
      <c r="G549" s="161"/>
      <c r="H549" s="161"/>
      <c r="I549" s="161"/>
      <c r="J549" s="162"/>
      <c r="K549" s="59"/>
      <c r="L549" s="169">
        <v>0</v>
      </c>
      <c r="M549" s="170">
        <v>0</v>
      </c>
      <c r="N549" s="170">
        <v>0</v>
      </c>
      <c r="O549" s="170">
        <v>0</v>
      </c>
      <c r="P549" s="176">
        <v>0</v>
      </c>
      <c r="Q549" s="51">
        <f>SUM(L549:P549)</f>
        <v>0</v>
      </c>
    </row>
    <row r="550" spans="1:17">
      <c r="A550" s="159"/>
      <c r="B550" s="160"/>
      <c r="C550" s="161"/>
      <c r="D550" s="160"/>
      <c r="E550" s="160"/>
      <c r="F550" s="160"/>
      <c r="G550" s="161"/>
      <c r="H550" s="161"/>
      <c r="I550" s="161"/>
      <c r="J550" s="162"/>
      <c r="K550" s="59"/>
      <c r="L550" s="169">
        <v>0</v>
      </c>
      <c r="M550" s="170">
        <v>0</v>
      </c>
      <c r="N550" s="170">
        <v>0</v>
      </c>
      <c r="O550" s="170">
        <v>0</v>
      </c>
      <c r="P550" s="176">
        <v>0</v>
      </c>
      <c r="Q550" s="51">
        <f>SUM(L550:P550)</f>
        <v>0</v>
      </c>
    </row>
    <row r="551" spans="1:17">
      <c r="A551" s="159"/>
      <c r="B551" s="160"/>
      <c r="C551" s="161"/>
      <c r="D551" s="160"/>
      <c r="E551" s="160"/>
      <c r="F551" s="160"/>
      <c r="G551" s="161"/>
      <c r="H551" s="161"/>
      <c r="I551" s="161"/>
      <c r="J551" s="162"/>
      <c r="K551" s="59"/>
      <c r="L551" s="169">
        <v>0</v>
      </c>
      <c r="M551" s="170">
        <v>0</v>
      </c>
      <c r="N551" s="170">
        <v>0</v>
      </c>
      <c r="O551" s="170">
        <v>0</v>
      </c>
      <c r="P551" s="176">
        <v>0</v>
      </c>
      <c r="Q551" s="51">
        <f>SUM(L551:P551)</f>
        <v>0</v>
      </c>
    </row>
    <row r="552" spans="1:17">
      <c r="A552" s="82"/>
      <c r="B552" s="35"/>
      <c r="C552" s="85"/>
      <c r="D552" s="35"/>
      <c r="E552" s="85"/>
      <c r="F552" s="85"/>
      <c r="G552" s="85"/>
      <c r="H552" s="85"/>
      <c r="I552" s="85"/>
      <c r="K552" s="59" t="s">
        <v>54</v>
      </c>
      <c r="L552" s="60">
        <f>SUM(L548:L551)</f>
        <v>0</v>
      </c>
      <c r="M552" s="61">
        <f>SUM(M548:M551)</f>
        <v>0</v>
      </c>
      <c r="N552" s="61">
        <f>SUM(N548:N551)</f>
        <v>0</v>
      </c>
      <c r="O552" s="61">
        <f>SUM(O548:O551)</f>
        <v>0</v>
      </c>
      <c r="P552" s="155">
        <f>SUM(P548:P551)</f>
        <v>0</v>
      </c>
      <c r="Q552" s="62">
        <f>SUM(L552:P552)</f>
        <v>0</v>
      </c>
    </row>
    <row r="553" spans="1:17">
      <c r="A553" s="34" t="s">
        <v>46</v>
      </c>
      <c r="B553" s="35"/>
      <c r="C553" s="85"/>
      <c r="D553" s="35"/>
      <c r="E553" s="85"/>
      <c r="F553" s="85"/>
      <c r="G553" s="85"/>
      <c r="H553" s="85"/>
      <c r="I553" s="85"/>
      <c r="K553" s="85"/>
      <c r="L553" s="49"/>
      <c r="M553" s="50"/>
      <c r="N553" s="50"/>
      <c r="O553" s="50"/>
      <c r="P553" s="117"/>
      <c r="Q553" s="51"/>
    </row>
    <row r="554" spans="1:17">
      <c r="A554" s="207" t="s">
        <v>55</v>
      </c>
      <c r="B554" s="83"/>
      <c r="C554" s="59"/>
      <c r="D554" s="35"/>
      <c r="E554" s="35"/>
      <c r="F554" s="35"/>
      <c r="G554" s="59"/>
      <c r="H554" s="59"/>
      <c r="I554" s="59"/>
      <c r="K554" s="59"/>
      <c r="L554" s="169">
        <v>0</v>
      </c>
      <c r="M554" s="170">
        <v>0</v>
      </c>
      <c r="N554" s="170">
        <v>0</v>
      </c>
      <c r="O554" s="170">
        <v>0</v>
      </c>
      <c r="P554" s="176">
        <v>0</v>
      </c>
      <c r="Q554" s="51">
        <f t="shared" ref="Q554:Q560" si="33">SUM(L554:P554)</f>
        <v>0</v>
      </c>
    </row>
    <row r="555" spans="1:17">
      <c r="A555" s="207" t="s">
        <v>56</v>
      </c>
      <c r="B555" s="35"/>
      <c r="C555" s="85"/>
      <c r="D555" s="35"/>
      <c r="E555" s="85"/>
      <c r="F555" s="85"/>
      <c r="G555" s="85"/>
      <c r="H555" s="85"/>
      <c r="I555" s="85"/>
      <c r="K555" s="85"/>
      <c r="L555" s="178">
        <v>0</v>
      </c>
      <c r="M555" s="179">
        <v>0</v>
      </c>
      <c r="N555" s="179">
        <v>0</v>
      </c>
      <c r="O555" s="179">
        <v>0</v>
      </c>
      <c r="P555" s="180">
        <v>0</v>
      </c>
      <c r="Q555" s="51">
        <f t="shared" si="33"/>
        <v>0</v>
      </c>
    </row>
    <row r="556" spans="1:17">
      <c r="A556" s="207" t="s">
        <v>57</v>
      </c>
      <c r="B556" s="35"/>
      <c r="C556" s="85"/>
      <c r="D556" s="35"/>
      <c r="E556" s="85"/>
      <c r="F556" s="85"/>
      <c r="G556" s="85"/>
      <c r="H556" s="85"/>
      <c r="I556" s="85"/>
      <c r="K556" s="85"/>
      <c r="L556" s="178">
        <v>0</v>
      </c>
      <c r="M556" s="179">
        <v>0</v>
      </c>
      <c r="N556" s="179">
        <v>0</v>
      </c>
      <c r="O556" s="179">
        <v>0</v>
      </c>
      <c r="P556" s="180">
        <v>0</v>
      </c>
      <c r="Q556" s="51">
        <f t="shared" si="33"/>
        <v>0</v>
      </c>
    </row>
    <row r="557" spans="1:17">
      <c r="A557" s="159"/>
      <c r="B557" s="160"/>
      <c r="C557" s="166"/>
      <c r="D557" s="160"/>
      <c r="E557" s="166"/>
      <c r="F557" s="166"/>
      <c r="G557" s="166"/>
      <c r="H557" s="166"/>
      <c r="I557" s="166"/>
      <c r="J557" s="162"/>
      <c r="K557" s="85"/>
      <c r="L557" s="178">
        <v>0</v>
      </c>
      <c r="M557" s="179">
        <v>0</v>
      </c>
      <c r="N557" s="179">
        <v>0</v>
      </c>
      <c r="O557" s="179">
        <v>0</v>
      </c>
      <c r="P557" s="180">
        <v>0</v>
      </c>
      <c r="Q557" s="51">
        <f t="shared" si="33"/>
        <v>0</v>
      </c>
    </row>
    <row r="558" spans="1:17">
      <c r="A558" s="159"/>
      <c r="B558" s="160"/>
      <c r="C558" s="166"/>
      <c r="D558" s="160"/>
      <c r="E558" s="166"/>
      <c r="F558" s="166"/>
      <c r="G558" s="166"/>
      <c r="H558" s="166"/>
      <c r="I558" s="166"/>
      <c r="J558" s="162"/>
      <c r="K558" s="85"/>
      <c r="L558" s="178">
        <v>0</v>
      </c>
      <c r="M558" s="179">
        <v>0</v>
      </c>
      <c r="N558" s="179">
        <v>0</v>
      </c>
      <c r="O558" s="179">
        <v>0</v>
      </c>
      <c r="P558" s="180">
        <v>0</v>
      </c>
      <c r="Q558" s="51">
        <f t="shared" si="33"/>
        <v>0</v>
      </c>
    </row>
    <row r="559" spans="1:17" ht="15.75" thickBot="1">
      <c r="A559" s="82"/>
      <c r="B559" s="83"/>
      <c r="C559" s="59"/>
      <c r="D559" s="35"/>
      <c r="E559" s="35"/>
      <c r="F559" s="35"/>
      <c r="G559" s="59"/>
      <c r="H559" s="59"/>
      <c r="I559" s="59"/>
      <c r="K559" s="59" t="s">
        <v>58</v>
      </c>
      <c r="L559" s="77">
        <f>SUM(L554:L558)</f>
        <v>0</v>
      </c>
      <c r="M559" s="78">
        <f>SUM(M554:M558)</f>
        <v>0</v>
      </c>
      <c r="N559" s="78">
        <f>SUM(N554:N558)</f>
        <v>0</v>
      </c>
      <c r="O559" s="78">
        <f>SUM(O554:O558)</f>
        <v>0</v>
      </c>
      <c r="P559" s="118">
        <f>SUM(P554:P558)</f>
        <v>0</v>
      </c>
      <c r="Q559" s="87">
        <f t="shared" si="33"/>
        <v>0</v>
      </c>
    </row>
    <row r="560" spans="1:17" ht="15.75" thickBot="1">
      <c r="A560" s="35"/>
      <c r="B560" s="35"/>
      <c r="C560" s="59"/>
      <c r="D560" s="35"/>
      <c r="E560" s="35"/>
      <c r="F560" s="35"/>
      <c r="G560" s="59"/>
      <c r="H560" s="59"/>
      <c r="I560" s="59"/>
      <c r="K560" s="59" t="s">
        <v>59</v>
      </c>
      <c r="L560" s="108">
        <f>L540+L546+L559+L552</f>
        <v>0</v>
      </c>
      <c r="M560" s="109">
        <f>M540+M546+M559+M552</f>
        <v>0</v>
      </c>
      <c r="N560" s="109">
        <f>N540+N546+N559+N552</f>
        <v>0</v>
      </c>
      <c r="O560" s="109">
        <f>O540+O546+O559+O552</f>
        <v>0</v>
      </c>
      <c r="P560" s="192">
        <f>P540+P546+P559+P552</f>
        <v>0</v>
      </c>
      <c r="Q560" s="110">
        <f t="shared" si="33"/>
        <v>0</v>
      </c>
    </row>
    <row r="561" spans="1:17" ht="15.75" thickBot="1">
      <c r="A561" s="85"/>
      <c r="B561" s="85"/>
      <c r="C561" s="88"/>
      <c r="D561" s="85"/>
      <c r="E561" s="88"/>
      <c r="F561" s="88"/>
      <c r="G561" s="88"/>
      <c r="H561" s="88"/>
      <c r="I561" s="88"/>
      <c r="K561" s="89"/>
      <c r="L561" s="90"/>
      <c r="M561" s="90"/>
      <c r="N561" s="90"/>
      <c r="O561" s="90"/>
      <c r="P561" s="90"/>
      <c r="Q561" s="86"/>
    </row>
    <row r="562" spans="1:17" ht="15.75" thickBot="1">
      <c r="A562" s="35"/>
      <c r="B562" s="35"/>
      <c r="C562" s="91"/>
      <c r="D562" s="35"/>
      <c r="E562" s="35"/>
      <c r="F562" s="35"/>
      <c r="G562" s="91"/>
      <c r="H562" s="91"/>
      <c r="I562" s="91"/>
      <c r="K562" s="59" t="s">
        <v>60</v>
      </c>
      <c r="L562" s="92">
        <f>L560+L521+L509+L515+L527+L533</f>
        <v>0</v>
      </c>
      <c r="M562" s="93">
        <f>M560+M521+M509+M515+M527+M533</f>
        <v>0</v>
      </c>
      <c r="N562" s="93">
        <f>N560+N521+N509+N515+N527+N533</f>
        <v>0</v>
      </c>
      <c r="O562" s="93">
        <f>O560+O521+O509+O515+O527+O533</f>
        <v>0</v>
      </c>
      <c r="P562" s="114">
        <f>P560+P521+P509+P515+P527+P533</f>
        <v>0</v>
      </c>
      <c r="Q562" s="94">
        <f>SUM(L562:P562)</f>
        <v>0</v>
      </c>
    </row>
    <row r="563" spans="1:17" ht="15.75" thickBot="1">
      <c r="A563" s="34" t="s">
        <v>61</v>
      </c>
      <c r="B563" s="34"/>
      <c r="C563" s="35"/>
      <c r="D563" s="35"/>
      <c r="E563" s="35"/>
      <c r="F563" s="35"/>
      <c r="G563" s="35"/>
      <c r="H563" s="35"/>
      <c r="I563" s="35"/>
      <c r="K563" s="35"/>
      <c r="L563" s="44"/>
      <c r="M563" s="44"/>
      <c r="N563" s="44"/>
      <c r="O563" s="44"/>
      <c r="P563" s="44"/>
      <c r="Q563" s="44"/>
    </row>
    <row r="564" spans="1:17" ht="15.75" thickBot="1">
      <c r="A564" s="35" t="s">
        <v>62</v>
      </c>
      <c r="B564" s="35"/>
      <c r="C564" s="35"/>
      <c r="D564" s="35"/>
      <c r="E564" s="35"/>
      <c r="F564" s="35"/>
      <c r="G564" s="35"/>
      <c r="H564" s="35"/>
      <c r="I564" s="35"/>
      <c r="K564" s="35"/>
      <c r="L564" s="193">
        <f>(L562)-L515-L533-L554</f>
        <v>0</v>
      </c>
      <c r="M564" s="194">
        <f>(M562)-M515-M533-M554</f>
        <v>0</v>
      </c>
      <c r="N564" s="194">
        <f>(N562)-N515-N533-N554</f>
        <v>0</v>
      </c>
      <c r="O564" s="194">
        <f>(O562)-O515-O533-O554</f>
        <v>0</v>
      </c>
      <c r="P564" s="195">
        <f>(P562)-P515-P533-P554</f>
        <v>0</v>
      </c>
      <c r="Q564" s="95">
        <f>SUM(L564:P564)</f>
        <v>0</v>
      </c>
    </row>
    <row r="565" spans="1:17" ht="16.5" thickTop="1" thickBot="1">
      <c r="A565" s="35" t="s">
        <v>63</v>
      </c>
      <c r="B565" s="35"/>
      <c r="C565" s="35"/>
      <c r="D565" s="204">
        <v>0.38500000000000001</v>
      </c>
      <c r="E565" s="200" t="s">
        <v>64</v>
      </c>
      <c r="F565" s="35"/>
      <c r="G565" s="35"/>
      <c r="H565" s="35"/>
      <c r="I565" s="35"/>
      <c r="K565" s="35"/>
      <c r="L565" s="96">
        <f>L564*$D$565</f>
        <v>0</v>
      </c>
      <c r="M565" s="97">
        <f>M564*$D$565</f>
        <v>0</v>
      </c>
      <c r="N565" s="97">
        <f>N564*$D$565</f>
        <v>0</v>
      </c>
      <c r="O565" s="97">
        <f>O564*$D$565</f>
        <v>0</v>
      </c>
      <c r="P565" s="113">
        <f>P564*$D$565</f>
        <v>0</v>
      </c>
      <c r="Q565" s="98">
        <f>SUM(L565:P565)</f>
        <v>0</v>
      </c>
    </row>
    <row r="566" spans="1:17" ht="15.75" thickBot="1">
      <c r="A566" s="35"/>
      <c r="B566" s="35"/>
      <c r="C566" s="35"/>
      <c r="D566" s="35"/>
      <c r="E566" s="35"/>
      <c r="F566" s="35"/>
      <c r="G566" s="35"/>
      <c r="H566" s="35"/>
      <c r="I566" s="35"/>
      <c r="K566" s="35"/>
      <c r="L566" s="44"/>
      <c r="M566" s="44"/>
      <c r="N566" s="44"/>
      <c r="O566" s="44"/>
      <c r="P566" s="44"/>
      <c r="Q566" s="99"/>
    </row>
    <row r="567" spans="1:17" ht="16.5" thickTop="1" thickBot="1">
      <c r="A567" s="35"/>
      <c r="B567" s="35"/>
      <c r="C567" s="59"/>
      <c r="D567" s="140"/>
      <c r="E567" s="140"/>
      <c r="F567" s="35"/>
      <c r="G567" s="59"/>
      <c r="H567" s="59"/>
      <c r="I567" s="59"/>
      <c r="K567" s="91" t="s">
        <v>65</v>
      </c>
      <c r="L567" s="100">
        <f>L562+L565</f>
        <v>0</v>
      </c>
      <c r="M567" s="101">
        <f>M562+M565</f>
        <v>0</v>
      </c>
      <c r="N567" s="102">
        <f>N562+N565</f>
        <v>0</v>
      </c>
      <c r="O567" s="102">
        <f>O562+O565</f>
        <v>0</v>
      </c>
      <c r="P567" s="102">
        <f>P562+P565</f>
        <v>0</v>
      </c>
      <c r="Q567" s="103">
        <f>SUM(L567:P567)</f>
        <v>0</v>
      </c>
    </row>
    <row r="568" spans="1:17" ht="16.5" thickTop="1" thickBot="1">
      <c r="A568" s="34" t="s">
        <v>66</v>
      </c>
      <c r="B568" s="34"/>
      <c r="C568" s="35"/>
      <c r="D568" s="35"/>
      <c r="E568" s="35"/>
      <c r="F568" s="35"/>
      <c r="G568" s="35"/>
      <c r="H568" s="35"/>
      <c r="I568" s="35"/>
      <c r="K568" s="35"/>
      <c r="L568" s="44"/>
      <c r="M568" s="44"/>
      <c r="N568" s="44"/>
      <c r="O568" s="44"/>
      <c r="P568" s="44"/>
      <c r="Q568" s="44"/>
    </row>
    <row r="569" spans="1:17" ht="15.75" thickBot="1">
      <c r="A569" s="35" t="s">
        <v>67</v>
      </c>
      <c r="B569" s="34"/>
      <c r="C569" s="35"/>
      <c r="D569" s="35"/>
      <c r="E569" s="35"/>
      <c r="F569" s="35"/>
      <c r="G569" s="35"/>
      <c r="H569" s="35"/>
      <c r="I569" s="35"/>
      <c r="K569" s="35"/>
      <c r="L569" s="196">
        <f>L562-L554-L533-L515</f>
        <v>0</v>
      </c>
      <c r="M569" s="197">
        <f>M562-M554-M533-M515</f>
        <v>0</v>
      </c>
      <c r="N569" s="197">
        <f>N562-N554-N533-N515</f>
        <v>0</v>
      </c>
      <c r="O569" s="197">
        <f>O562-O554-O533-O515</f>
        <v>0</v>
      </c>
      <c r="P569" s="198">
        <f>P562-P554-P533-P515</f>
        <v>0</v>
      </c>
      <c r="Q569" s="148">
        <f>SUM(L569:P569)</f>
        <v>0</v>
      </c>
    </row>
    <row r="570" spans="1:17" ht="15.75" thickBot="1">
      <c r="A570" s="35" t="s">
        <v>68</v>
      </c>
      <c r="B570" s="35"/>
      <c r="C570" s="35"/>
      <c r="D570" s="204">
        <v>0.38500000000000001</v>
      </c>
      <c r="E570" s="200" t="s">
        <v>69</v>
      </c>
      <c r="F570" s="35"/>
      <c r="G570" s="35"/>
      <c r="H570" s="35"/>
      <c r="I570" s="35"/>
      <c r="K570" s="35"/>
      <c r="L570" s="137">
        <f>(L569*$D$570)-L565</f>
        <v>0</v>
      </c>
      <c r="M570" s="138">
        <f>(M569*$D$570)-M565</f>
        <v>0</v>
      </c>
      <c r="N570" s="138">
        <f>(N569*$D$570)-N565</f>
        <v>0</v>
      </c>
      <c r="O570" s="138">
        <f>(O569*$D$570)-O565</f>
        <v>0</v>
      </c>
      <c r="P570" s="147">
        <f>(P569*$D$570)-P565</f>
        <v>0</v>
      </c>
      <c r="Q570" s="139">
        <f>SUM(L570:P570)</f>
        <v>0</v>
      </c>
    </row>
    <row r="571" spans="1:17" ht="16.5" thickTop="1" thickBot="1">
      <c r="A571" s="35"/>
      <c r="B571" s="35"/>
      <c r="C571" s="35"/>
      <c r="D571" s="56"/>
      <c r="E571" s="35"/>
      <c r="F571" s="35"/>
      <c r="G571" s="35"/>
      <c r="H571" s="35"/>
      <c r="I571" s="35"/>
      <c r="K571" s="35"/>
      <c r="L571" s="146"/>
      <c r="M571" s="146"/>
      <c r="N571" s="146"/>
      <c r="O571" s="146"/>
      <c r="P571" s="146"/>
      <c r="Q571" s="146"/>
    </row>
    <row r="572" spans="1:17" ht="16.5" thickTop="1" thickBot="1">
      <c r="A572" s="35"/>
      <c r="B572" s="35"/>
      <c r="C572" s="59"/>
      <c r="D572" s="140"/>
      <c r="E572" s="140"/>
      <c r="F572" s="35"/>
      <c r="G572" s="59"/>
      <c r="H572" s="59"/>
      <c r="I572" s="59"/>
      <c r="K572" s="91" t="s">
        <v>70</v>
      </c>
      <c r="L572" s="100">
        <f>L570+L567</f>
        <v>0</v>
      </c>
      <c r="M572" s="101">
        <f>M570+M567</f>
        <v>0</v>
      </c>
      <c r="N572" s="101">
        <f>N570+N567</f>
        <v>0</v>
      </c>
      <c r="O572" s="101">
        <f>O570+O567</f>
        <v>0</v>
      </c>
      <c r="P572" s="102">
        <f>P570+P567</f>
        <v>0</v>
      </c>
      <c r="Q572" s="103">
        <f>SUM(L572:P572)</f>
        <v>0</v>
      </c>
    </row>
    <row r="573" spans="1:17" ht="15.75" thickTop="1"/>
  </sheetData>
  <sheetProtection formatCells="0" formatColumns="0" formatRows="0"/>
  <mergeCells count="10">
    <mergeCell ref="D2:Q2"/>
    <mergeCell ref="D5:Q5"/>
    <mergeCell ref="D4:Q4"/>
    <mergeCell ref="D3:Q3"/>
    <mergeCell ref="D1:Q1"/>
    <mergeCell ref="A5:C5"/>
    <mergeCell ref="A4:C4"/>
    <mergeCell ref="A3:C3"/>
    <mergeCell ref="A2:C2"/>
    <mergeCell ref="A1:C1"/>
  </mergeCells>
  <pageMargins left="0.7" right="0.7" top="0.75" bottom="0.75" header="0.3" footer="0.3"/>
  <pageSetup scale="61" fitToHeight="0" orientation="portrait" r:id="rId1"/>
  <rowBreaks count="1" manualBreakCount="1">
    <brk id="73" max="15" man="1"/>
  </rowBreaks>
  <colBreaks count="1" manualBreakCount="1">
    <brk id="17" max="1048575" man="1"/>
  </colBreaks>
  <ignoredErrors>
    <ignoredError sqref="Q508 Q50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8"/>
  <sheetViews>
    <sheetView workbookViewId="0"/>
  </sheetViews>
  <sheetFormatPr defaultRowHeight="15"/>
  <cols>
    <col min="1" max="1" width="7" customWidth="1"/>
    <col min="2" max="2" width="10.7109375" customWidth="1"/>
    <col min="5" max="5" width="7" customWidth="1"/>
    <col min="6" max="6" width="5.5703125" customWidth="1"/>
    <col min="7" max="7" width="4.42578125" customWidth="1"/>
    <col min="8" max="8" width="2.28515625" customWidth="1"/>
    <col min="9" max="9" width="7" customWidth="1"/>
    <col min="10" max="10" width="11.140625" customWidth="1"/>
    <col min="12" max="12" width="9" customWidth="1"/>
    <col min="13" max="13" width="7.5703125" customWidth="1"/>
    <col min="14" max="14" width="6" customWidth="1"/>
    <col min="15" max="15" width="4" customWidth="1"/>
  </cols>
  <sheetData>
    <row r="1" spans="1:15">
      <c r="A1" s="135" t="s">
        <v>71</v>
      </c>
      <c r="B1" s="123"/>
      <c r="C1" s="123"/>
      <c r="D1" s="123"/>
      <c r="E1" s="123"/>
      <c r="F1" s="123"/>
      <c r="G1" s="123"/>
      <c r="H1" s="123"/>
      <c r="I1" s="123"/>
      <c r="J1" s="123"/>
      <c r="K1" s="123"/>
      <c r="L1" s="123"/>
      <c r="M1" s="123"/>
      <c r="N1" s="123"/>
      <c r="O1" s="123"/>
    </row>
    <row r="2" spans="1:15">
      <c r="A2" s="119"/>
      <c r="B2" s="120" t="s">
        <v>72</v>
      </c>
      <c r="C2" s="233" t="s">
        <v>73</v>
      </c>
      <c r="D2" s="233"/>
      <c r="E2" s="233"/>
      <c r="F2" s="233"/>
      <c r="G2" s="234"/>
      <c r="H2" s="122"/>
      <c r="I2" s="119"/>
      <c r="J2" s="120" t="s">
        <v>72</v>
      </c>
      <c r="K2" s="233" t="s">
        <v>73</v>
      </c>
      <c r="L2" s="233"/>
      <c r="M2" s="233"/>
      <c r="N2" s="233"/>
      <c r="O2" s="234"/>
    </row>
    <row r="3" spans="1:15">
      <c r="A3" s="121"/>
      <c r="B3" s="122" t="s">
        <v>74</v>
      </c>
      <c r="C3" s="181"/>
      <c r="D3" s="123"/>
      <c r="E3" s="123"/>
      <c r="F3" s="123"/>
      <c r="G3" s="124"/>
      <c r="H3" s="122"/>
      <c r="I3" s="121"/>
      <c r="J3" s="122" t="s">
        <v>74</v>
      </c>
      <c r="K3" s="181"/>
      <c r="L3" s="123"/>
      <c r="M3" s="123"/>
      <c r="N3" s="123"/>
      <c r="O3" s="124"/>
    </row>
    <row r="4" spans="1:15">
      <c r="A4" s="121"/>
      <c r="B4" s="122" t="s">
        <v>75</v>
      </c>
      <c r="C4" s="182"/>
      <c r="D4" s="123"/>
      <c r="E4" s="123"/>
      <c r="F4" s="123"/>
      <c r="G4" s="124"/>
      <c r="H4" s="122"/>
      <c r="I4" s="121"/>
      <c r="J4" s="122" t="s">
        <v>75</v>
      </c>
      <c r="K4" s="182"/>
      <c r="L4" s="123"/>
      <c r="M4" s="123"/>
      <c r="N4" s="123"/>
      <c r="O4" s="124"/>
    </row>
    <row r="5" spans="1:15" ht="45.75" customHeight="1">
      <c r="A5" s="226" t="s">
        <v>76</v>
      </c>
      <c r="B5" s="227"/>
      <c r="C5" s="183">
        <f>55+7</f>
        <v>62</v>
      </c>
      <c r="D5" s="224" t="s">
        <v>77</v>
      </c>
      <c r="E5" s="224"/>
      <c r="F5" s="224"/>
      <c r="G5" s="225"/>
      <c r="H5" s="122"/>
      <c r="I5" s="228" t="s">
        <v>76</v>
      </c>
      <c r="J5" s="229"/>
      <c r="K5" s="183">
        <f>55+7</f>
        <v>62</v>
      </c>
      <c r="L5" s="224" t="s">
        <v>77</v>
      </c>
      <c r="M5" s="224"/>
      <c r="N5" s="224"/>
      <c r="O5" s="225"/>
    </row>
    <row r="6" spans="1:15">
      <c r="A6" s="121"/>
      <c r="B6" s="122" t="s">
        <v>78</v>
      </c>
      <c r="C6" s="123"/>
      <c r="D6" s="126">
        <f>C3*C4*C5</f>
        <v>0</v>
      </c>
      <c r="E6" s="224"/>
      <c r="F6" s="224"/>
      <c r="G6" s="225"/>
      <c r="H6" s="122"/>
      <c r="I6" s="121"/>
      <c r="J6" s="122" t="s">
        <v>78</v>
      </c>
      <c r="K6" s="123"/>
      <c r="L6" s="126">
        <f>K3*K4*K5</f>
        <v>0</v>
      </c>
      <c r="M6" s="224" t="s">
        <v>79</v>
      </c>
      <c r="N6" s="224"/>
      <c r="O6" s="225"/>
    </row>
    <row r="7" spans="1:15">
      <c r="A7" s="121"/>
      <c r="B7" s="122" t="s">
        <v>80</v>
      </c>
      <c r="C7" s="182">
        <v>0</v>
      </c>
      <c r="D7" s="123"/>
      <c r="E7" s="224"/>
      <c r="F7" s="224"/>
      <c r="G7" s="225"/>
      <c r="H7" s="123"/>
      <c r="I7" s="121"/>
      <c r="J7" s="122" t="s">
        <v>80</v>
      </c>
      <c r="K7" s="182">
        <v>0</v>
      </c>
      <c r="L7" s="123"/>
      <c r="M7" s="224"/>
      <c r="N7" s="224"/>
      <c r="O7" s="225"/>
    </row>
    <row r="8" spans="1:15">
      <c r="A8" s="121"/>
      <c r="B8" s="122" t="s">
        <v>81</v>
      </c>
      <c r="C8" s="183">
        <v>0</v>
      </c>
      <c r="D8" s="125"/>
      <c r="E8" s="224" t="s">
        <v>82</v>
      </c>
      <c r="F8" s="224"/>
      <c r="G8" s="225"/>
      <c r="H8" s="123"/>
      <c r="I8" s="121"/>
      <c r="J8" s="122" t="s">
        <v>81</v>
      </c>
      <c r="K8" s="183">
        <v>0</v>
      </c>
      <c r="L8" s="125"/>
      <c r="M8" s="224" t="s">
        <v>82</v>
      </c>
      <c r="N8" s="224"/>
      <c r="O8" s="225"/>
    </row>
    <row r="9" spans="1:15">
      <c r="A9" s="121"/>
      <c r="B9" s="122" t="s">
        <v>83</v>
      </c>
      <c r="C9" s="123"/>
      <c r="D9" s="126">
        <f>C3*C7*C8</f>
        <v>0</v>
      </c>
      <c r="E9" s="224"/>
      <c r="F9" s="224"/>
      <c r="G9" s="225"/>
      <c r="H9" s="123"/>
      <c r="I9" s="121"/>
      <c r="J9" s="122" t="s">
        <v>83</v>
      </c>
      <c r="K9" s="123"/>
      <c r="L9" s="127">
        <f>K3*K7*K8</f>
        <v>0</v>
      </c>
      <c r="M9" s="224"/>
      <c r="N9" s="224"/>
      <c r="O9" s="225"/>
    </row>
    <row r="10" spans="1:15">
      <c r="A10" s="121"/>
      <c r="B10" s="122" t="s">
        <v>84</v>
      </c>
      <c r="C10" s="183">
        <v>0</v>
      </c>
      <c r="D10" s="125"/>
      <c r="E10" s="123"/>
      <c r="F10" s="123"/>
      <c r="G10" s="124"/>
      <c r="H10" s="122"/>
      <c r="I10" s="121"/>
      <c r="J10" s="122" t="s">
        <v>84</v>
      </c>
      <c r="K10" s="183">
        <v>0</v>
      </c>
      <c r="L10" s="125"/>
      <c r="M10" s="123"/>
      <c r="N10" s="123"/>
      <c r="O10" s="124"/>
    </row>
    <row r="11" spans="1:15">
      <c r="A11" s="121"/>
      <c r="B11" s="122" t="s">
        <v>85</v>
      </c>
      <c r="C11" s="123"/>
      <c r="D11" s="126">
        <f>C3*C10</f>
        <v>0</v>
      </c>
      <c r="E11" s="123"/>
      <c r="F11" s="123"/>
      <c r="G11" s="124"/>
      <c r="H11" s="122"/>
      <c r="I11" s="121"/>
      <c r="J11" s="122" t="s">
        <v>85</v>
      </c>
      <c r="K11" s="123"/>
      <c r="L11" s="127">
        <f>K3*K10</f>
        <v>0</v>
      </c>
      <c r="M11" s="123"/>
      <c r="N11" s="123"/>
      <c r="O11" s="124"/>
    </row>
    <row r="12" spans="1:15">
      <c r="A12" s="130" t="s">
        <v>86</v>
      </c>
      <c r="B12" s="123"/>
      <c r="C12" s="183">
        <v>0</v>
      </c>
      <c r="D12" s="125"/>
      <c r="E12" s="122" t="s">
        <v>75</v>
      </c>
      <c r="F12" s="184"/>
      <c r="G12" s="124"/>
      <c r="H12" s="122"/>
      <c r="I12" s="130" t="s">
        <v>86</v>
      </c>
      <c r="J12" s="123"/>
      <c r="K12" s="183">
        <v>0</v>
      </c>
      <c r="L12" s="125"/>
      <c r="M12" s="122" t="s">
        <v>75</v>
      </c>
      <c r="N12" s="184"/>
      <c r="O12" s="124"/>
    </row>
    <row r="13" spans="1:15">
      <c r="A13" s="130"/>
      <c r="B13" s="123"/>
      <c r="C13" s="123"/>
      <c r="D13" s="126">
        <f>C12*F12</f>
        <v>0</v>
      </c>
      <c r="E13" s="123"/>
      <c r="F13" s="123"/>
      <c r="G13" s="124"/>
      <c r="H13" s="122"/>
      <c r="I13" s="130"/>
      <c r="J13" s="123"/>
      <c r="K13" s="123"/>
      <c r="L13" s="127">
        <f>K12*N12</f>
        <v>0</v>
      </c>
      <c r="M13" s="123"/>
      <c r="N13" s="123"/>
      <c r="O13" s="124"/>
    </row>
    <row r="14" spans="1:15">
      <c r="A14" s="121"/>
      <c r="B14" s="122" t="s">
        <v>87</v>
      </c>
      <c r="C14" s="184"/>
      <c r="D14" s="127" t="s">
        <v>88</v>
      </c>
      <c r="E14" s="136">
        <v>0.58499999999999996</v>
      </c>
      <c r="F14" s="128" t="s">
        <v>89</v>
      </c>
      <c r="G14" s="124"/>
      <c r="H14" s="122"/>
      <c r="I14" s="121"/>
      <c r="J14" s="122" t="s">
        <v>87</v>
      </c>
      <c r="K14" s="184"/>
      <c r="L14" s="127" t="s">
        <v>88</v>
      </c>
      <c r="M14" s="136">
        <v>0.58499999999999996</v>
      </c>
      <c r="N14" s="128" t="s">
        <v>89</v>
      </c>
      <c r="O14" s="124"/>
    </row>
    <row r="15" spans="1:15">
      <c r="A15" s="121"/>
      <c r="B15" s="122"/>
      <c r="C15" s="123"/>
      <c r="D15" s="129">
        <f>C14*E14</f>
        <v>0</v>
      </c>
      <c r="E15" s="123"/>
      <c r="F15" s="123"/>
      <c r="G15" s="124"/>
      <c r="H15" s="122"/>
      <c r="I15" s="121"/>
      <c r="J15" s="122"/>
      <c r="K15" s="123"/>
      <c r="L15" s="129">
        <f>K14*M14</f>
        <v>0</v>
      </c>
      <c r="M15" s="123"/>
      <c r="N15" s="123"/>
      <c r="O15" s="124"/>
    </row>
    <row r="16" spans="1:15">
      <c r="A16" s="121"/>
      <c r="B16" s="122" t="s">
        <v>90</v>
      </c>
      <c r="C16" s="183">
        <v>0</v>
      </c>
      <c r="D16" s="125"/>
      <c r="E16" s="123"/>
      <c r="F16" s="123"/>
      <c r="G16" s="124"/>
      <c r="H16" s="122"/>
      <c r="I16" s="121"/>
      <c r="J16" s="122" t="s">
        <v>90</v>
      </c>
      <c r="K16" s="183">
        <v>0</v>
      </c>
      <c r="L16" s="125"/>
      <c r="M16" s="123"/>
      <c r="N16" s="123"/>
      <c r="O16" s="124"/>
    </row>
    <row r="17" spans="1:15">
      <c r="A17" s="121"/>
      <c r="C17" s="122" t="s">
        <v>91</v>
      </c>
      <c r="D17" s="126">
        <f>C3*C16</f>
        <v>0</v>
      </c>
      <c r="E17" s="123"/>
      <c r="F17" s="123"/>
      <c r="G17" s="124"/>
      <c r="H17" s="122"/>
      <c r="I17" s="121"/>
      <c r="K17" s="122" t="s">
        <v>91</v>
      </c>
      <c r="L17" s="126">
        <f>K3*K16</f>
        <v>0</v>
      </c>
      <c r="M17" s="123"/>
      <c r="N17" s="123"/>
      <c r="O17" s="124"/>
    </row>
    <row r="18" spans="1:15" ht="15.75" thickBot="1">
      <c r="A18" s="130"/>
      <c r="B18" s="123"/>
      <c r="C18" s="131" t="s">
        <v>92</v>
      </c>
      <c r="D18" s="132">
        <f>D6+D9+D11+D13+D17+D15</f>
        <v>0</v>
      </c>
      <c r="E18" s="123"/>
      <c r="F18" s="123"/>
      <c r="G18" s="124"/>
      <c r="H18" s="123"/>
      <c r="I18" s="130"/>
      <c r="J18" s="123"/>
      <c r="K18" s="131" t="s">
        <v>92</v>
      </c>
      <c r="L18" s="132">
        <f>L6+L9+L11+L13+L17+L15</f>
        <v>0</v>
      </c>
      <c r="M18" s="123"/>
      <c r="N18" s="123"/>
      <c r="O18" s="124"/>
    </row>
    <row r="19" spans="1:15" ht="15.75" thickTop="1">
      <c r="A19" s="133"/>
      <c r="B19" s="125"/>
      <c r="C19" s="125"/>
      <c r="D19" s="125"/>
      <c r="E19" s="125"/>
      <c r="F19" s="125"/>
      <c r="G19" s="134"/>
      <c r="H19" s="123"/>
      <c r="I19" s="133"/>
      <c r="J19" s="125"/>
      <c r="K19" s="125"/>
      <c r="L19" s="125"/>
      <c r="M19" s="125"/>
      <c r="N19" s="125"/>
      <c r="O19" s="134"/>
    </row>
    <row r="20" spans="1:15">
      <c r="A20" s="123"/>
      <c r="B20" s="123"/>
      <c r="C20" s="123"/>
      <c r="D20" s="123"/>
      <c r="E20" s="123"/>
      <c r="F20" s="123"/>
      <c r="G20" s="123"/>
      <c r="H20" s="123"/>
      <c r="I20" s="123"/>
      <c r="J20" s="123"/>
      <c r="K20" s="123"/>
      <c r="L20" s="123"/>
      <c r="M20" s="123"/>
      <c r="N20" s="123"/>
      <c r="O20" s="123"/>
    </row>
    <row r="21" spans="1:15">
      <c r="A21" s="119"/>
      <c r="B21" s="120" t="s">
        <v>72</v>
      </c>
      <c r="C21" s="233" t="s">
        <v>73</v>
      </c>
      <c r="D21" s="233"/>
      <c r="E21" s="233"/>
      <c r="F21" s="233"/>
      <c r="G21" s="234"/>
      <c r="H21" s="122"/>
      <c r="I21" s="119"/>
      <c r="J21" s="120" t="s">
        <v>72</v>
      </c>
      <c r="K21" s="233" t="s">
        <v>73</v>
      </c>
      <c r="L21" s="233"/>
      <c r="M21" s="233"/>
      <c r="N21" s="233"/>
      <c r="O21" s="234"/>
    </row>
    <row r="22" spans="1:15">
      <c r="A22" s="121"/>
      <c r="B22" s="122" t="s">
        <v>74</v>
      </c>
      <c r="C22" s="181"/>
      <c r="D22" s="123"/>
      <c r="E22" s="123"/>
      <c r="F22" s="123"/>
      <c r="G22" s="124"/>
      <c r="H22" s="122"/>
      <c r="I22" s="121"/>
      <c r="J22" s="122" t="s">
        <v>74</v>
      </c>
      <c r="K22" s="181"/>
      <c r="L22" s="123"/>
      <c r="M22" s="123"/>
      <c r="N22" s="123"/>
      <c r="O22" s="124"/>
    </row>
    <row r="23" spans="1:15">
      <c r="A23" s="121"/>
      <c r="B23" s="122" t="s">
        <v>75</v>
      </c>
      <c r="C23" s="182"/>
      <c r="D23" s="123"/>
      <c r="E23" s="123"/>
      <c r="F23" s="123"/>
      <c r="G23" s="124"/>
      <c r="H23" s="122"/>
      <c r="I23" s="121"/>
      <c r="J23" s="122" t="s">
        <v>75</v>
      </c>
      <c r="K23" s="182"/>
      <c r="L23" s="123"/>
      <c r="M23" s="123"/>
      <c r="N23" s="123"/>
      <c r="O23" s="124"/>
    </row>
    <row r="24" spans="1:15" ht="45" customHeight="1">
      <c r="A24" s="226" t="s">
        <v>76</v>
      </c>
      <c r="B24" s="227"/>
      <c r="C24" s="183">
        <f>55+7</f>
        <v>62</v>
      </c>
      <c r="D24" s="224" t="s">
        <v>77</v>
      </c>
      <c r="E24" s="224"/>
      <c r="F24" s="224"/>
      <c r="G24" s="225"/>
      <c r="H24" s="122"/>
      <c r="I24" s="226" t="s">
        <v>76</v>
      </c>
      <c r="J24" s="227"/>
      <c r="K24" s="183">
        <f>55+7</f>
        <v>62</v>
      </c>
      <c r="L24" s="224" t="s">
        <v>77</v>
      </c>
      <c r="M24" s="224"/>
      <c r="N24" s="224"/>
      <c r="O24" s="225"/>
    </row>
    <row r="25" spans="1:15">
      <c r="A25" s="121"/>
      <c r="B25" s="122" t="s">
        <v>78</v>
      </c>
      <c r="C25" s="123"/>
      <c r="D25" s="126">
        <f>C22*C23*C24</f>
        <v>0</v>
      </c>
      <c r="E25" s="224"/>
      <c r="F25" s="224"/>
      <c r="G25" s="225"/>
      <c r="H25" s="122"/>
      <c r="I25" s="121"/>
      <c r="J25" s="122" t="s">
        <v>78</v>
      </c>
      <c r="K25" s="123"/>
      <c r="L25" s="126">
        <f>K22*K23*K24</f>
        <v>0</v>
      </c>
      <c r="M25" s="224"/>
      <c r="N25" s="224"/>
      <c r="O25" s="225"/>
    </row>
    <row r="26" spans="1:15">
      <c r="A26" s="121"/>
      <c r="B26" s="122" t="s">
        <v>80</v>
      </c>
      <c r="C26" s="182">
        <v>0</v>
      </c>
      <c r="D26" s="123"/>
      <c r="E26" s="224"/>
      <c r="F26" s="224"/>
      <c r="G26" s="225"/>
      <c r="H26" s="123"/>
      <c r="I26" s="121"/>
      <c r="J26" s="122" t="s">
        <v>80</v>
      </c>
      <c r="K26" s="182">
        <v>0</v>
      </c>
      <c r="L26" s="123"/>
      <c r="M26" s="224"/>
      <c r="N26" s="224"/>
      <c r="O26" s="225"/>
    </row>
    <row r="27" spans="1:15">
      <c r="A27" s="121"/>
      <c r="B27" s="122" t="s">
        <v>81</v>
      </c>
      <c r="C27" s="183">
        <v>0</v>
      </c>
      <c r="E27" s="224" t="s">
        <v>82</v>
      </c>
      <c r="F27" s="224"/>
      <c r="G27" s="225"/>
      <c r="H27" s="123"/>
      <c r="I27" s="121"/>
      <c r="J27" s="122" t="s">
        <v>81</v>
      </c>
      <c r="K27" s="183">
        <v>0</v>
      </c>
      <c r="L27" s="125"/>
      <c r="M27" s="224" t="s">
        <v>82</v>
      </c>
      <c r="N27" s="224"/>
      <c r="O27" s="225"/>
    </row>
    <row r="28" spans="1:15">
      <c r="A28" s="121"/>
      <c r="B28" s="122" t="s">
        <v>83</v>
      </c>
      <c r="C28" s="123"/>
      <c r="D28" s="126">
        <f>C22*C26*C27</f>
        <v>0</v>
      </c>
      <c r="E28" s="224"/>
      <c r="F28" s="224"/>
      <c r="G28" s="225"/>
      <c r="H28" s="123"/>
      <c r="I28" s="121"/>
      <c r="J28" s="122" t="s">
        <v>83</v>
      </c>
      <c r="K28" s="123"/>
      <c r="L28" s="126">
        <f>K22*K26*K27</f>
        <v>0</v>
      </c>
      <c r="M28" s="224"/>
      <c r="N28" s="224"/>
      <c r="O28" s="225"/>
    </row>
    <row r="29" spans="1:15">
      <c r="A29" s="121"/>
      <c r="B29" s="122" t="s">
        <v>84</v>
      </c>
      <c r="C29" s="183">
        <v>0</v>
      </c>
      <c r="D29" s="125"/>
      <c r="E29" s="123"/>
      <c r="F29" s="123"/>
      <c r="G29" s="124"/>
      <c r="H29" s="122"/>
      <c r="I29" s="121"/>
      <c r="J29" s="122" t="s">
        <v>84</v>
      </c>
      <c r="K29" s="183">
        <v>0</v>
      </c>
      <c r="L29" s="125"/>
      <c r="M29" s="123"/>
      <c r="N29" s="123"/>
      <c r="O29" s="124"/>
    </row>
    <row r="30" spans="1:15">
      <c r="A30" s="121"/>
      <c r="B30" s="122" t="s">
        <v>85</v>
      </c>
      <c r="C30" s="123"/>
      <c r="D30" s="126">
        <f>C22*C29</f>
        <v>0</v>
      </c>
      <c r="E30" s="123"/>
      <c r="F30" s="123"/>
      <c r="G30" s="124"/>
      <c r="H30" s="122"/>
      <c r="I30" s="121"/>
      <c r="J30" s="122" t="s">
        <v>85</v>
      </c>
      <c r="K30" s="123"/>
      <c r="L30" s="126">
        <f>K22*K29</f>
        <v>0</v>
      </c>
      <c r="M30" s="123"/>
      <c r="N30" s="123"/>
      <c r="O30" s="124"/>
    </row>
    <row r="31" spans="1:15">
      <c r="A31" s="130" t="s">
        <v>86</v>
      </c>
      <c r="B31" s="123"/>
      <c r="C31" s="183">
        <v>0</v>
      </c>
      <c r="D31" s="125"/>
      <c r="E31" s="122" t="s">
        <v>75</v>
      </c>
      <c r="F31" s="184"/>
      <c r="G31" s="124"/>
      <c r="H31" s="122"/>
      <c r="I31" s="130" t="s">
        <v>86</v>
      </c>
      <c r="J31" s="123"/>
      <c r="K31" s="183">
        <v>0</v>
      </c>
      <c r="L31" s="125"/>
      <c r="M31" s="122" t="s">
        <v>75</v>
      </c>
      <c r="N31" s="184"/>
      <c r="O31" s="124"/>
    </row>
    <row r="32" spans="1:15">
      <c r="A32" s="130"/>
      <c r="B32" s="123"/>
      <c r="C32" s="123"/>
      <c r="D32" s="126">
        <f>C31*F31</f>
        <v>0</v>
      </c>
      <c r="E32" s="123"/>
      <c r="F32" s="123"/>
      <c r="G32" s="124"/>
      <c r="H32" s="122"/>
      <c r="I32" s="130"/>
      <c r="J32" s="123"/>
      <c r="K32" s="123"/>
      <c r="L32" s="126">
        <f>K31*N31</f>
        <v>0</v>
      </c>
      <c r="M32" s="123"/>
      <c r="N32" s="123"/>
      <c r="O32" s="124"/>
    </row>
    <row r="33" spans="1:15">
      <c r="A33" s="121"/>
      <c r="B33" s="122" t="s">
        <v>87</v>
      </c>
      <c r="C33" s="184"/>
      <c r="D33" s="127" t="s">
        <v>88</v>
      </c>
      <c r="E33" s="136">
        <v>0.58499999999999996</v>
      </c>
      <c r="F33" s="128" t="s">
        <v>89</v>
      </c>
      <c r="G33" s="124"/>
      <c r="H33" s="122"/>
      <c r="I33" s="121"/>
      <c r="J33" s="122" t="s">
        <v>87</v>
      </c>
      <c r="K33" s="184"/>
      <c r="L33" s="127" t="s">
        <v>88</v>
      </c>
      <c r="M33" s="136">
        <v>0.58499999999999996</v>
      </c>
      <c r="N33" s="128" t="s">
        <v>89</v>
      </c>
      <c r="O33" s="124"/>
    </row>
    <row r="34" spans="1:15">
      <c r="A34" s="121"/>
      <c r="B34" s="122"/>
      <c r="C34" s="123"/>
      <c r="D34" s="129">
        <f>C33*E33</f>
        <v>0</v>
      </c>
      <c r="E34" s="123"/>
      <c r="F34" s="123"/>
      <c r="G34" s="124"/>
      <c r="H34" s="122"/>
      <c r="I34" s="121"/>
      <c r="J34" s="122"/>
      <c r="K34" s="123"/>
      <c r="L34" s="129">
        <f>K33*M33</f>
        <v>0</v>
      </c>
      <c r="M34" s="123"/>
      <c r="N34" s="123"/>
      <c r="O34" s="124"/>
    </row>
    <row r="35" spans="1:15">
      <c r="A35" s="121"/>
      <c r="B35" s="122" t="s">
        <v>90</v>
      </c>
      <c r="C35" s="183">
        <v>0</v>
      </c>
      <c r="D35" s="125"/>
      <c r="E35" s="123"/>
      <c r="F35" s="123"/>
      <c r="G35" s="124"/>
      <c r="H35" s="122"/>
      <c r="I35" s="121"/>
      <c r="J35" s="122" t="s">
        <v>90</v>
      </c>
      <c r="K35" s="183">
        <v>0</v>
      </c>
      <c r="L35" s="125"/>
      <c r="M35" s="123"/>
      <c r="N35" s="123"/>
      <c r="O35" s="124"/>
    </row>
    <row r="36" spans="1:15">
      <c r="A36" s="121"/>
      <c r="C36" s="122" t="s">
        <v>91</v>
      </c>
      <c r="D36" s="126">
        <f>C22*C35</f>
        <v>0</v>
      </c>
      <c r="E36" s="123"/>
      <c r="F36" s="123"/>
      <c r="G36" s="124"/>
      <c r="H36" s="122"/>
      <c r="I36" s="121"/>
      <c r="K36" s="122" t="s">
        <v>91</v>
      </c>
      <c r="L36" s="126">
        <f>K22*K35</f>
        <v>0</v>
      </c>
      <c r="M36" s="123"/>
      <c r="N36" s="123"/>
      <c r="O36" s="124"/>
    </row>
    <row r="37" spans="1:15" ht="15.75" thickBot="1">
      <c r="A37" s="130"/>
      <c r="B37" s="123"/>
      <c r="C37" s="131" t="s">
        <v>92</v>
      </c>
      <c r="D37" s="132">
        <f>D25+D28+D30+D32+D36+D34</f>
        <v>0</v>
      </c>
      <c r="E37" s="123"/>
      <c r="F37" s="123"/>
      <c r="G37" s="124"/>
      <c r="H37" s="123"/>
      <c r="I37" s="130"/>
      <c r="J37" s="123"/>
      <c r="K37" s="131" t="s">
        <v>92</v>
      </c>
      <c r="L37" s="132">
        <f>L25+L28+L30+L32+L36+L34</f>
        <v>0</v>
      </c>
      <c r="M37" s="123"/>
      <c r="N37" s="123"/>
      <c r="O37" s="124"/>
    </row>
    <row r="38" spans="1:15" ht="15.75" thickTop="1">
      <c r="A38" s="133"/>
      <c r="B38" s="125"/>
      <c r="C38" s="125"/>
      <c r="D38" s="125"/>
      <c r="E38" s="125"/>
      <c r="F38" s="125"/>
      <c r="G38" s="134"/>
      <c r="H38" s="123"/>
      <c r="I38" s="133"/>
      <c r="J38" s="125"/>
      <c r="K38" s="125"/>
      <c r="L38" s="125"/>
      <c r="M38" s="125"/>
      <c r="N38" s="125"/>
      <c r="O38" s="134"/>
    </row>
  </sheetData>
  <sheetProtection formatCells="0" formatColumns="0" formatRows="0"/>
  <mergeCells count="20">
    <mergeCell ref="E27:G28"/>
    <mergeCell ref="M27:O28"/>
    <mergeCell ref="A24:B24"/>
    <mergeCell ref="D24:G24"/>
    <mergeCell ref="I24:J24"/>
    <mergeCell ref="L24:O24"/>
    <mergeCell ref="E25:G26"/>
    <mergeCell ref="M25:O26"/>
    <mergeCell ref="C2:G2"/>
    <mergeCell ref="K2:O2"/>
    <mergeCell ref="A5:B5"/>
    <mergeCell ref="D5:G5"/>
    <mergeCell ref="I5:J5"/>
    <mergeCell ref="L5:O5"/>
    <mergeCell ref="E6:G7"/>
    <mergeCell ref="M6:O7"/>
    <mergeCell ref="E8:G9"/>
    <mergeCell ref="M8:O9"/>
    <mergeCell ref="C21:G21"/>
    <mergeCell ref="K21:O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348"/>
  <sheetViews>
    <sheetView zoomScaleNormal="100" zoomScaleSheetLayoutView="100" workbookViewId="0">
      <selection activeCell="A8" sqref="A8"/>
    </sheetView>
  </sheetViews>
  <sheetFormatPr defaultColWidth="11.42578125" defaultRowHeight="12.75"/>
  <cols>
    <col min="1" max="1" width="17.140625" style="10" customWidth="1"/>
    <col min="2" max="2" width="1" style="10" customWidth="1"/>
    <col min="3" max="3" width="11.7109375" style="10" bestFit="1" customWidth="1"/>
    <col min="4" max="4" width="11" style="10" bestFit="1" customWidth="1"/>
    <col min="5" max="5" width="7.5703125" style="10" bestFit="1" customWidth="1"/>
    <col min="6" max="6" width="0.85546875" style="10" customWidth="1"/>
    <col min="7" max="7" width="11.7109375" style="10" bestFit="1" customWidth="1"/>
    <col min="8" max="8" width="11" style="10" bestFit="1" customWidth="1"/>
    <col min="9" max="9" width="7.5703125" style="10" bestFit="1" customWidth="1"/>
    <col min="10" max="10" width="1" style="10" customWidth="1"/>
    <col min="11" max="11" width="11.7109375" style="10" bestFit="1" customWidth="1"/>
    <col min="12" max="12" width="11" style="10" bestFit="1" customWidth="1"/>
    <col min="13" max="13" width="7.5703125" style="10" bestFit="1" customWidth="1"/>
    <col min="14" max="14" width="1" style="10" customWidth="1"/>
    <col min="15" max="15" width="11.7109375" style="10" bestFit="1" customWidth="1"/>
    <col min="16" max="16" width="11" style="10" bestFit="1" customWidth="1"/>
    <col min="17" max="17" width="7.5703125" style="10" bestFit="1" customWidth="1"/>
    <col min="18" max="18" width="1" style="10" customWidth="1"/>
    <col min="19" max="19" width="11.7109375" style="10" bestFit="1" customWidth="1"/>
    <col min="20" max="20" width="11" style="10" bestFit="1" customWidth="1"/>
    <col min="21" max="21" width="7.5703125" style="10" bestFit="1" customWidth="1"/>
    <col min="22" max="22" width="1" style="10" customWidth="1"/>
    <col min="23" max="16384" width="11.42578125" style="10"/>
  </cols>
  <sheetData>
    <row r="1" spans="1:22" s="2" customFormat="1" ht="14.25" customHeight="1" thickBot="1">
      <c r="A1" s="230" t="s">
        <v>93</v>
      </c>
      <c r="B1" s="230"/>
      <c r="C1" s="230"/>
      <c r="D1" s="230"/>
      <c r="E1" s="230"/>
      <c r="F1" s="230"/>
      <c r="G1" s="230"/>
      <c r="H1" s="189" t="s">
        <v>94</v>
      </c>
      <c r="I1" s="189"/>
      <c r="J1" s="27"/>
      <c r="K1" s="27"/>
      <c r="L1" s="27"/>
      <c r="M1" s="1"/>
      <c r="N1" s="27"/>
      <c r="O1" s="27"/>
      <c r="P1" s="27"/>
      <c r="Q1" s="1"/>
      <c r="R1" s="27"/>
      <c r="S1" s="27"/>
      <c r="T1" s="27"/>
      <c r="U1" s="1"/>
      <c r="V1" s="27"/>
    </row>
    <row r="2" spans="1:22" s="2" customFormat="1" ht="14.25" customHeight="1">
      <c r="A2" s="185"/>
      <c r="B2" s="3"/>
      <c r="C2" s="231" t="s">
        <v>95</v>
      </c>
      <c r="D2" s="231"/>
      <c r="E2" s="231"/>
      <c r="F2" s="4"/>
      <c r="G2" s="232" t="s">
        <v>96</v>
      </c>
      <c r="H2" s="231"/>
      <c r="I2" s="231"/>
      <c r="J2" s="4"/>
      <c r="K2" s="231" t="s">
        <v>97</v>
      </c>
      <c r="L2" s="231"/>
      <c r="M2" s="231"/>
      <c r="N2" s="4"/>
      <c r="O2" s="231" t="s">
        <v>98</v>
      </c>
      <c r="P2" s="231"/>
      <c r="Q2" s="231"/>
      <c r="R2" s="4"/>
      <c r="S2" s="231" t="s">
        <v>99</v>
      </c>
      <c r="T2" s="231"/>
      <c r="U2" s="231"/>
      <c r="V2" s="4"/>
    </row>
    <row r="3" spans="1:22" ht="14.25" customHeight="1">
      <c r="A3" s="186"/>
      <c r="B3" s="3"/>
      <c r="C3" s="6" t="s">
        <v>100</v>
      </c>
      <c r="D3" s="202" t="s">
        <v>101</v>
      </c>
      <c r="E3" s="8"/>
      <c r="F3" s="7"/>
      <c r="G3" s="6" t="s">
        <v>100</v>
      </c>
      <c r="H3" s="7" t="str">
        <f>D3</f>
        <v>Acad. YR</v>
      </c>
      <c r="I3" s="8"/>
      <c r="J3" s="9"/>
      <c r="K3" s="6" t="s">
        <v>100</v>
      </c>
      <c r="L3" s="7" t="str">
        <f>D3</f>
        <v>Acad. YR</v>
      </c>
      <c r="M3" s="8"/>
      <c r="N3" s="9"/>
      <c r="O3" s="6" t="s">
        <v>100</v>
      </c>
      <c r="P3" s="7" t="str">
        <f>D3</f>
        <v>Acad. YR</v>
      </c>
      <c r="Q3" s="8"/>
      <c r="R3" s="9"/>
      <c r="S3" s="6" t="s">
        <v>100</v>
      </c>
      <c r="T3" s="7" t="str">
        <f>D3</f>
        <v>Acad. YR</v>
      </c>
      <c r="U3" s="8"/>
      <c r="V3" s="9"/>
    </row>
    <row r="4" spans="1:22" ht="14.25" customHeight="1">
      <c r="A4" s="186"/>
      <c r="B4" s="3"/>
      <c r="C4" s="6" t="s">
        <v>102</v>
      </c>
      <c r="D4" s="7">
        <f>IF(D3="Cal. YR",2080,IF(D3="Acad. YR",1360,IF(D3="Fac. 12 mo.",1720)))</f>
        <v>1360</v>
      </c>
      <c r="E4" s="8"/>
      <c r="F4" s="7"/>
      <c r="G4" s="6" t="s">
        <v>102</v>
      </c>
      <c r="H4" s="7">
        <f>IF(H3="Cal. YR",2080,IF(H3="Acad. YR",1360,IF(H3="Fac. 12 mo.",1720)))</f>
        <v>1360</v>
      </c>
      <c r="I4" s="8"/>
      <c r="J4" s="9"/>
      <c r="K4" s="6" t="s">
        <v>102</v>
      </c>
      <c r="L4" s="7">
        <f>IF(L3="Cal. YR",2080,IF(L3="Acad. YR",1360,IF(L3="Fac. 12 mo.",1720)))</f>
        <v>1360</v>
      </c>
      <c r="M4" s="8"/>
      <c r="N4" s="9"/>
      <c r="O4" s="6" t="s">
        <v>102</v>
      </c>
      <c r="P4" s="7">
        <f>IF(P3="Cal. YR",2080,IF(P3="Acad. YR",1360,IF(P3="Fac. 12 mo.",1720)))</f>
        <v>1360</v>
      </c>
      <c r="Q4" s="8"/>
      <c r="R4" s="9"/>
      <c r="S4" s="6" t="s">
        <v>102</v>
      </c>
      <c r="T4" s="7">
        <f>IF(T3="Cal. YR",2080,IF(T3="Acad. YR",1360,IF(T3="Fac. 12 mo.",1720)))</f>
        <v>1360</v>
      </c>
      <c r="U4" s="8"/>
      <c r="V4" s="9"/>
    </row>
    <row r="5" spans="1:22" ht="14.25" customHeight="1">
      <c r="A5" s="186"/>
      <c r="B5" s="3"/>
      <c r="C5" s="6" t="s">
        <v>103</v>
      </c>
      <c r="D5" s="7">
        <f>IF(D3="Cal. YR",12,IF(D3="Acad. YR",9,IF(D3="Fac. 12 mo.",12)))</f>
        <v>9</v>
      </c>
      <c r="E5" s="8"/>
      <c r="F5" s="7"/>
      <c r="G5" s="6" t="s">
        <v>103</v>
      </c>
      <c r="H5" s="7">
        <f>IF(H3="Cal. YR",12,IF(H3="Acad. YR",9,IF(H3="Fac. 12 mo.",12)))</f>
        <v>9</v>
      </c>
      <c r="I5" s="8"/>
      <c r="J5" s="9"/>
      <c r="K5" s="6" t="s">
        <v>103</v>
      </c>
      <c r="L5" s="7">
        <f>IF(L3="Cal. YR",12,IF(L3="Acad. YR",9,IF(L3="Fac. 12 mo.",12)))</f>
        <v>9</v>
      </c>
      <c r="M5" s="8"/>
      <c r="N5" s="9"/>
      <c r="O5" s="6" t="s">
        <v>103</v>
      </c>
      <c r="P5" s="7">
        <f>IF(P3="Cal. YR",12,IF(P3="Acad. YR",9,IF(P3="Fac. 12 mo.",12)))</f>
        <v>9</v>
      </c>
      <c r="Q5" s="8"/>
      <c r="R5" s="9"/>
      <c r="S5" s="6" t="s">
        <v>103</v>
      </c>
      <c r="T5" s="7">
        <f>IF(T3="Cal. YR",12,IF(T3="Acad. YR",9,IF(T3="Fac. 12 mo.",12)))</f>
        <v>9</v>
      </c>
      <c r="U5" s="8"/>
      <c r="V5" s="9"/>
    </row>
    <row r="6" spans="1:22" ht="14.25" customHeight="1">
      <c r="A6" s="5"/>
      <c r="B6" s="3"/>
      <c r="C6" s="11" t="s">
        <v>104</v>
      </c>
      <c r="D6" s="105">
        <v>4.4999999999999998E-2</v>
      </c>
      <c r="E6" s="12"/>
      <c r="F6" s="13"/>
      <c r="G6" s="11" t="s">
        <v>104</v>
      </c>
      <c r="H6" s="105">
        <v>4.4999999999999998E-2</v>
      </c>
      <c r="I6" s="12"/>
      <c r="J6" s="14"/>
      <c r="K6" s="11" t="s">
        <v>104</v>
      </c>
      <c r="L6" s="105">
        <v>4.4999999999999998E-2</v>
      </c>
      <c r="M6" s="12"/>
      <c r="N6" s="14"/>
      <c r="O6" s="11" t="s">
        <v>104</v>
      </c>
      <c r="P6" s="105">
        <v>4.4999999999999998E-2</v>
      </c>
      <c r="Q6" s="12"/>
      <c r="R6" s="14"/>
      <c r="S6" s="11" t="s">
        <v>104</v>
      </c>
      <c r="T6" s="105">
        <v>4.4999999999999998E-2</v>
      </c>
      <c r="U6" s="12"/>
      <c r="V6" s="14"/>
    </row>
    <row r="7" spans="1:22" ht="14.25" customHeight="1" thickBot="1">
      <c r="A7" s="5" t="s">
        <v>105</v>
      </c>
      <c r="B7" s="15"/>
      <c r="C7" s="16" t="s">
        <v>106</v>
      </c>
      <c r="D7" s="17" t="s">
        <v>107</v>
      </c>
      <c r="E7" s="18" t="s">
        <v>108</v>
      </c>
      <c r="F7" s="19"/>
      <c r="G7" s="16" t="s">
        <v>106</v>
      </c>
      <c r="H7" s="17" t="s">
        <v>107</v>
      </c>
      <c r="I7" s="18" t="s">
        <v>108</v>
      </c>
      <c r="J7" s="20"/>
      <c r="K7" s="16" t="s">
        <v>106</v>
      </c>
      <c r="L7" s="17" t="s">
        <v>107</v>
      </c>
      <c r="M7" s="18" t="s">
        <v>108</v>
      </c>
      <c r="N7" s="20"/>
      <c r="O7" s="16" t="s">
        <v>106</v>
      </c>
      <c r="P7" s="17" t="s">
        <v>107</v>
      </c>
      <c r="Q7" s="18" t="s">
        <v>108</v>
      </c>
      <c r="R7" s="20"/>
      <c r="S7" s="16" t="s">
        <v>106</v>
      </c>
      <c r="T7" s="17" t="s">
        <v>107</v>
      </c>
      <c r="U7" s="18" t="s">
        <v>108</v>
      </c>
      <c r="V7" s="20"/>
    </row>
    <row r="8" spans="1:22" ht="14.25" customHeight="1" thickBot="1">
      <c r="A8" s="187"/>
      <c r="B8" s="15"/>
      <c r="C8" s="21">
        <f>SUM(A8*D6)+A8</f>
        <v>0</v>
      </c>
      <c r="D8" s="22">
        <f>SUM(C8/D4)</f>
        <v>0</v>
      </c>
      <c r="E8" s="23">
        <f>SUM(C8/D5)</f>
        <v>0</v>
      </c>
      <c r="F8" s="24"/>
      <c r="G8" s="21">
        <f>SUM(C8*H6)+C8</f>
        <v>0</v>
      </c>
      <c r="H8" s="22">
        <f>SUM(G8/H4)</f>
        <v>0</v>
      </c>
      <c r="I8" s="23">
        <f>SUM(G8/H5)</f>
        <v>0</v>
      </c>
      <c r="J8" s="23"/>
      <c r="K8" s="21">
        <f>SUM(G8*L6)+G8</f>
        <v>0</v>
      </c>
      <c r="L8" s="22">
        <f>SUM(K8/L4)</f>
        <v>0</v>
      </c>
      <c r="M8" s="23">
        <f>SUM(K8/L5)</f>
        <v>0</v>
      </c>
      <c r="N8" s="23"/>
      <c r="O8" s="21">
        <f>SUM(K8*P6)+K8</f>
        <v>0</v>
      </c>
      <c r="P8" s="22">
        <f>SUM(O8/P4)</f>
        <v>0</v>
      </c>
      <c r="Q8" s="23">
        <f>SUM(O8/P5)</f>
        <v>0</v>
      </c>
      <c r="R8" s="23"/>
      <c r="S8" s="21">
        <f>SUM(O8*T6)+O8</f>
        <v>0</v>
      </c>
      <c r="T8" s="22">
        <f>SUM(S8/T4)</f>
        <v>0</v>
      </c>
      <c r="U8" s="23">
        <f>SUM(S8/T5)</f>
        <v>0</v>
      </c>
      <c r="V8" s="23"/>
    </row>
    <row r="9" spans="1:22" ht="14.25" customHeight="1">
      <c r="A9" s="25"/>
    </row>
    <row r="10" spans="1:22" ht="14.25" customHeight="1"/>
    <row r="11" spans="1:22" s="2" customFormat="1" ht="14.25" customHeight="1" thickBot="1">
      <c r="A11" s="230" t="s">
        <v>93</v>
      </c>
      <c r="B11" s="230"/>
      <c r="C11" s="230"/>
      <c r="D11" s="230"/>
      <c r="E11" s="230"/>
      <c r="F11" s="230"/>
      <c r="G11" s="230"/>
      <c r="H11" s="189" t="s">
        <v>109</v>
      </c>
      <c r="I11" s="145"/>
      <c r="J11" s="27"/>
      <c r="K11" s="27"/>
      <c r="L11" s="27"/>
      <c r="M11" s="1"/>
      <c r="N11" s="27"/>
      <c r="O11" s="27"/>
      <c r="P11" s="27"/>
      <c r="Q11" s="1"/>
      <c r="R11" s="27"/>
      <c r="S11" s="27"/>
      <c r="T11" s="27"/>
      <c r="U11" s="1"/>
      <c r="V11" s="27"/>
    </row>
    <row r="12" spans="1:22" s="2" customFormat="1" ht="14.25" customHeight="1">
      <c r="A12" s="185"/>
      <c r="B12" s="3"/>
      <c r="C12" s="231" t="s">
        <v>95</v>
      </c>
      <c r="D12" s="231"/>
      <c r="E12" s="231"/>
      <c r="F12" s="4"/>
      <c r="G12" s="232" t="s">
        <v>96</v>
      </c>
      <c r="H12" s="231"/>
      <c r="I12" s="231"/>
      <c r="J12" s="4"/>
      <c r="K12" s="231" t="s">
        <v>97</v>
      </c>
      <c r="L12" s="231"/>
      <c r="M12" s="231"/>
      <c r="N12" s="4"/>
      <c r="O12" s="231" t="s">
        <v>98</v>
      </c>
      <c r="P12" s="231"/>
      <c r="Q12" s="231"/>
      <c r="R12" s="4"/>
      <c r="S12" s="231" t="s">
        <v>99</v>
      </c>
      <c r="T12" s="231"/>
      <c r="U12" s="231"/>
      <c r="V12" s="4"/>
    </row>
    <row r="13" spans="1:22" ht="14.25" customHeight="1">
      <c r="A13" s="186"/>
      <c r="B13" s="3"/>
      <c r="C13" s="6" t="s">
        <v>100</v>
      </c>
      <c r="D13" s="190" t="s">
        <v>101</v>
      </c>
      <c r="E13" s="8"/>
      <c r="F13" s="7"/>
      <c r="G13" s="6" t="s">
        <v>100</v>
      </c>
      <c r="H13" s="7" t="str">
        <f>D13</f>
        <v>Acad. YR</v>
      </c>
      <c r="I13" s="8"/>
      <c r="J13" s="9"/>
      <c r="K13" s="6" t="s">
        <v>100</v>
      </c>
      <c r="L13" s="7" t="str">
        <f>D13</f>
        <v>Acad. YR</v>
      </c>
      <c r="M13" s="8"/>
      <c r="N13" s="9"/>
      <c r="O13" s="6" t="s">
        <v>100</v>
      </c>
      <c r="P13" s="7" t="str">
        <f>D13</f>
        <v>Acad. YR</v>
      </c>
      <c r="Q13" s="8"/>
      <c r="R13" s="9"/>
      <c r="S13" s="6" t="s">
        <v>100</v>
      </c>
      <c r="T13" s="7" t="str">
        <f>D13</f>
        <v>Acad. YR</v>
      </c>
      <c r="U13" s="8"/>
      <c r="V13" s="9"/>
    </row>
    <row r="14" spans="1:22" ht="14.25" customHeight="1">
      <c r="A14" s="186"/>
      <c r="B14" s="3"/>
      <c r="C14" s="6" t="s">
        <v>102</v>
      </c>
      <c r="D14" s="7">
        <f>IF(D13="Cal. YR",2080,IF(D13="Acad. YR",1360,IF(D13="Fac. 12 mo.",1720)))</f>
        <v>1360</v>
      </c>
      <c r="E14" s="8"/>
      <c r="F14" s="7"/>
      <c r="G14" s="6" t="s">
        <v>102</v>
      </c>
      <c r="H14" s="7">
        <f>IF(H13="Cal. YR",2080,IF(H13="Acad. YR",1360,IF(H13="Fac. 12 mo.",1720)))</f>
        <v>1360</v>
      </c>
      <c r="I14" s="8"/>
      <c r="J14" s="9"/>
      <c r="K14" s="6" t="s">
        <v>102</v>
      </c>
      <c r="L14" s="7">
        <f>IF(L13="Cal. YR",2080,IF(L13="Acad. YR",1360,IF(L13="Fac. 12 mo.",1720)))</f>
        <v>1360</v>
      </c>
      <c r="M14" s="8"/>
      <c r="N14" s="9"/>
      <c r="O14" s="6" t="s">
        <v>102</v>
      </c>
      <c r="P14" s="7">
        <f>IF(P13="Cal. YR",2080,IF(P13="Acad. YR",1360,IF(P13="Fac. 12 mo.",1720)))</f>
        <v>1360</v>
      </c>
      <c r="Q14" s="8"/>
      <c r="R14" s="9"/>
      <c r="S14" s="6" t="s">
        <v>102</v>
      </c>
      <c r="T14" s="7">
        <f>IF(T13="Cal. YR",2080,IF(T13="Acad. YR",1360,IF(T13="Fac. 12 mo.",1720)))</f>
        <v>1360</v>
      </c>
      <c r="U14" s="8"/>
      <c r="V14" s="9"/>
    </row>
    <row r="15" spans="1:22" ht="14.25" customHeight="1">
      <c r="A15" s="186"/>
      <c r="B15" s="3"/>
      <c r="C15" s="6" t="s">
        <v>103</v>
      </c>
      <c r="D15" s="7">
        <f>IF(D13="Cal. YR",12,IF(D13="Acad. YR",9,IF(D13="Fac. 12 mo.",12)))</f>
        <v>9</v>
      </c>
      <c r="E15" s="8"/>
      <c r="F15" s="7"/>
      <c r="G15" s="6" t="s">
        <v>103</v>
      </c>
      <c r="H15" s="7">
        <f>IF(H13="Cal. YR",12,IF(H13="Acad. YR",9,IF(H13="Fac. 12 mo.",12)))</f>
        <v>9</v>
      </c>
      <c r="I15" s="8"/>
      <c r="J15" s="9"/>
      <c r="K15" s="6" t="s">
        <v>103</v>
      </c>
      <c r="L15" s="7">
        <f>IF(L13="Cal. YR",12,IF(L13="Acad. YR",9,IF(L13="Fac. 12 mo.",12)))</f>
        <v>9</v>
      </c>
      <c r="M15" s="8"/>
      <c r="N15" s="9"/>
      <c r="O15" s="6" t="s">
        <v>103</v>
      </c>
      <c r="P15" s="7">
        <f>IF(P13="Cal. YR",12,IF(P13="Acad. YR",9,IF(P13="Fac. 12 mo.",12)))</f>
        <v>9</v>
      </c>
      <c r="Q15" s="8"/>
      <c r="R15" s="9"/>
      <c r="S15" s="6" t="s">
        <v>103</v>
      </c>
      <c r="T15" s="7">
        <f>IF(T13="Cal. YR",12,IF(T13="Acad. YR",9,IF(T13="Fac. 12 mo.",12)))</f>
        <v>9</v>
      </c>
      <c r="U15" s="8"/>
      <c r="V15" s="9"/>
    </row>
    <row r="16" spans="1:22" ht="14.25" customHeight="1">
      <c r="A16" s="5"/>
      <c r="B16" s="3"/>
      <c r="C16" s="11" t="s">
        <v>104</v>
      </c>
      <c r="D16" s="191">
        <v>4.4999999999999998E-2</v>
      </c>
      <c r="E16" s="12"/>
      <c r="F16" s="13"/>
      <c r="G16" s="11" t="s">
        <v>104</v>
      </c>
      <c r="H16" s="191">
        <v>4.4999999999999998E-2</v>
      </c>
      <c r="I16" s="12"/>
      <c r="J16" s="14"/>
      <c r="K16" s="11" t="s">
        <v>104</v>
      </c>
      <c r="L16" s="191">
        <v>4.4999999999999998E-2</v>
      </c>
      <c r="M16" s="12"/>
      <c r="N16" s="14"/>
      <c r="O16" s="11" t="s">
        <v>104</v>
      </c>
      <c r="P16" s="191">
        <v>4.4999999999999998E-2</v>
      </c>
      <c r="Q16" s="12"/>
      <c r="R16" s="14"/>
      <c r="S16" s="11" t="s">
        <v>104</v>
      </c>
      <c r="T16" s="191">
        <v>4.4999999999999998E-2</v>
      </c>
      <c r="U16" s="12"/>
      <c r="V16" s="14"/>
    </row>
    <row r="17" spans="1:22" ht="14.25" customHeight="1" thickBot="1">
      <c r="A17" s="5" t="s">
        <v>105</v>
      </c>
      <c r="B17" s="15"/>
      <c r="C17" s="16" t="s">
        <v>106</v>
      </c>
      <c r="D17" s="17" t="s">
        <v>107</v>
      </c>
      <c r="E17" s="18" t="s">
        <v>108</v>
      </c>
      <c r="F17" s="19"/>
      <c r="G17" s="16" t="s">
        <v>106</v>
      </c>
      <c r="H17" s="17" t="s">
        <v>107</v>
      </c>
      <c r="I17" s="18" t="s">
        <v>108</v>
      </c>
      <c r="J17" s="20"/>
      <c r="K17" s="16" t="s">
        <v>106</v>
      </c>
      <c r="L17" s="17" t="s">
        <v>107</v>
      </c>
      <c r="M17" s="18" t="s">
        <v>108</v>
      </c>
      <c r="N17" s="20"/>
      <c r="O17" s="16" t="s">
        <v>106</v>
      </c>
      <c r="P17" s="17" t="s">
        <v>107</v>
      </c>
      <c r="Q17" s="18" t="s">
        <v>108</v>
      </c>
      <c r="R17" s="20"/>
      <c r="S17" s="16" t="s">
        <v>106</v>
      </c>
      <c r="T17" s="17" t="s">
        <v>107</v>
      </c>
      <c r="U17" s="18" t="s">
        <v>108</v>
      </c>
      <c r="V17" s="20"/>
    </row>
    <row r="18" spans="1:22" ht="14.25" customHeight="1" thickBot="1">
      <c r="A18" s="187"/>
      <c r="B18" s="15"/>
      <c r="C18" s="21">
        <f>SUM(A18*D16)+A18</f>
        <v>0</v>
      </c>
      <c r="D18" s="22">
        <f>SUM(C18/D14)</f>
        <v>0</v>
      </c>
      <c r="E18" s="23">
        <f>SUM(C18/D15)</f>
        <v>0</v>
      </c>
      <c r="F18" s="24"/>
      <c r="G18" s="21">
        <f>SUM(C18*H16)+C18</f>
        <v>0</v>
      </c>
      <c r="H18" s="22">
        <f>SUM(G18/H14)</f>
        <v>0</v>
      </c>
      <c r="I18" s="23">
        <f>SUM(G18/H15)</f>
        <v>0</v>
      </c>
      <c r="J18" s="23"/>
      <c r="K18" s="21">
        <f>SUM(G18*L16)+G18</f>
        <v>0</v>
      </c>
      <c r="L18" s="22">
        <f>SUM(K18/L14)</f>
        <v>0</v>
      </c>
      <c r="M18" s="23">
        <f>SUM(K18/L15)</f>
        <v>0</v>
      </c>
      <c r="N18" s="23"/>
      <c r="O18" s="21">
        <f>SUM(K18*P16)+K18</f>
        <v>0</v>
      </c>
      <c r="P18" s="22">
        <f>SUM(O18/P14)</f>
        <v>0</v>
      </c>
      <c r="Q18" s="23">
        <f>SUM(O18/P15)</f>
        <v>0</v>
      </c>
      <c r="R18" s="23"/>
      <c r="S18" s="21">
        <f>SUM(O18*T16)+O18</f>
        <v>0</v>
      </c>
      <c r="T18" s="22">
        <f>SUM(S18/T14)</f>
        <v>0</v>
      </c>
      <c r="U18" s="23">
        <f>SUM(S18/T15)</f>
        <v>0</v>
      </c>
      <c r="V18" s="23"/>
    </row>
    <row r="21" spans="1:22" s="2" customFormat="1" ht="14.25" customHeight="1" thickBot="1">
      <c r="A21" s="230" t="s">
        <v>93</v>
      </c>
      <c r="B21" s="230"/>
      <c r="C21" s="230"/>
      <c r="D21" s="230"/>
      <c r="E21" s="230"/>
      <c r="F21" s="230"/>
      <c r="G21" s="230"/>
      <c r="H21" s="189" t="s">
        <v>110</v>
      </c>
      <c r="I21" s="189"/>
      <c r="J21" s="27"/>
      <c r="K21" s="27"/>
      <c r="L21" s="27"/>
      <c r="M21" s="1"/>
      <c r="N21" s="27"/>
      <c r="O21" s="27"/>
      <c r="P21" s="27"/>
      <c r="Q21" s="1"/>
      <c r="R21" s="27"/>
      <c r="S21" s="27"/>
      <c r="T21" s="27"/>
      <c r="U21" s="1"/>
      <c r="V21" s="27"/>
    </row>
    <row r="22" spans="1:22" s="2" customFormat="1" ht="14.25" customHeight="1">
      <c r="A22" s="185"/>
      <c r="B22" s="3"/>
      <c r="C22" s="231" t="s">
        <v>95</v>
      </c>
      <c r="D22" s="231"/>
      <c r="E22" s="231"/>
      <c r="F22" s="4"/>
      <c r="G22" s="232" t="s">
        <v>96</v>
      </c>
      <c r="H22" s="231"/>
      <c r="I22" s="231"/>
      <c r="J22" s="4"/>
      <c r="K22" s="231" t="s">
        <v>97</v>
      </c>
      <c r="L22" s="231"/>
      <c r="M22" s="231"/>
      <c r="N22" s="4"/>
      <c r="O22" s="231" t="s">
        <v>98</v>
      </c>
      <c r="P22" s="231"/>
      <c r="Q22" s="231"/>
      <c r="R22" s="4"/>
      <c r="S22" s="231" t="s">
        <v>99</v>
      </c>
      <c r="T22" s="231"/>
      <c r="U22" s="231"/>
      <c r="V22" s="4"/>
    </row>
    <row r="23" spans="1:22" ht="14.25" customHeight="1">
      <c r="A23" s="186"/>
      <c r="B23" s="3"/>
      <c r="C23" s="6" t="s">
        <v>100</v>
      </c>
      <c r="D23" s="190" t="s">
        <v>101</v>
      </c>
      <c r="E23" s="8"/>
      <c r="F23" s="7"/>
      <c r="G23" s="6" t="s">
        <v>100</v>
      </c>
      <c r="H23" s="7" t="str">
        <f>D23</f>
        <v>Acad. YR</v>
      </c>
      <c r="I23" s="8"/>
      <c r="J23" s="9"/>
      <c r="K23" s="6" t="s">
        <v>100</v>
      </c>
      <c r="L23" s="7" t="str">
        <f>D23</f>
        <v>Acad. YR</v>
      </c>
      <c r="M23" s="8"/>
      <c r="N23" s="9"/>
      <c r="O23" s="6" t="s">
        <v>100</v>
      </c>
      <c r="P23" s="7" t="str">
        <f>D23</f>
        <v>Acad. YR</v>
      </c>
      <c r="Q23" s="8"/>
      <c r="R23" s="9"/>
      <c r="S23" s="6" t="s">
        <v>100</v>
      </c>
      <c r="T23" s="7" t="str">
        <f>D23</f>
        <v>Acad. YR</v>
      </c>
      <c r="U23" s="8"/>
      <c r="V23" s="9"/>
    </row>
    <row r="24" spans="1:22" ht="14.25" customHeight="1">
      <c r="A24" s="186"/>
      <c r="B24" s="3"/>
      <c r="C24" s="6" t="s">
        <v>102</v>
      </c>
      <c r="D24" s="7">
        <f>IF(D23="Cal. YR",2080,IF(D23="Acad. YR",1360,IF(D23="Fac. 12 mo.",1720)))</f>
        <v>1360</v>
      </c>
      <c r="E24" s="8"/>
      <c r="F24" s="7"/>
      <c r="G24" s="6" t="s">
        <v>102</v>
      </c>
      <c r="H24" s="7">
        <f>IF(H23="Cal. YR",2080,IF(H23="Acad. YR",1360,IF(H23="Fac. 12 mo.",1720)))</f>
        <v>1360</v>
      </c>
      <c r="I24" s="8"/>
      <c r="J24" s="9"/>
      <c r="K24" s="6" t="s">
        <v>102</v>
      </c>
      <c r="L24" s="7">
        <f>IF(L23="Cal. YR",2080,IF(L23="Acad. YR",1360,IF(L23="Fac. 12 mo.",1720)))</f>
        <v>1360</v>
      </c>
      <c r="M24" s="8"/>
      <c r="N24" s="9"/>
      <c r="O24" s="6" t="s">
        <v>102</v>
      </c>
      <c r="P24" s="7">
        <f>IF(P23="Cal. YR",2080,IF(P23="Acad. YR",1360,IF(P23="Fac. 12 mo.",1720)))</f>
        <v>1360</v>
      </c>
      <c r="Q24" s="8"/>
      <c r="R24" s="9"/>
      <c r="S24" s="6" t="s">
        <v>102</v>
      </c>
      <c r="T24" s="7">
        <f>IF(T23="Cal. YR",2080,IF(T23="Acad. YR",1360,IF(T23="Fac. 12 mo.",1720)))</f>
        <v>1360</v>
      </c>
      <c r="U24" s="8"/>
      <c r="V24" s="9"/>
    </row>
    <row r="25" spans="1:22" ht="14.25" customHeight="1">
      <c r="A25" s="186"/>
      <c r="B25" s="3"/>
      <c r="C25" s="6" t="s">
        <v>103</v>
      </c>
      <c r="D25" s="7">
        <f>IF(D23="Cal. YR",12,IF(D23="Acad. YR",9,IF(D23="Fac. 12 mo.",12)))</f>
        <v>9</v>
      </c>
      <c r="E25" s="8"/>
      <c r="F25" s="7"/>
      <c r="G25" s="6" t="s">
        <v>103</v>
      </c>
      <c r="H25" s="7">
        <f>IF(H23="Cal. YR",12,IF(H23="Acad. YR",9,IF(H23="Fac. 12 mo.",12)))</f>
        <v>9</v>
      </c>
      <c r="I25" s="8"/>
      <c r="J25" s="9"/>
      <c r="K25" s="6" t="s">
        <v>103</v>
      </c>
      <c r="L25" s="7">
        <f>IF(L23="Cal. YR",12,IF(L23="Acad. YR",9,IF(L23="Fac. 12 mo.",12)))</f>
        <v>9</v>
      </c>
      <c r="M25" s="8"/>
      <c r="N25" s="9"/>
      <c r="O25" s="6" t="s">
        <v>103</v>
      </c>
      <c r="P25" s="7">
        <f>IF(P23="Cal. YR",12,IF(P23="Acad. YR",9,IF(P23="Fac. 12 mo.",12)))</f>
        <v>9</v>
      </c>
      <c r="Q25" s="8"/>
      <c r="R25" s="9"/>
      <c r="S25" s="6" t="s">
        <v>103</v>
      </c>
      <c r="T25" s="7">
        <f>IF(T23="Cal. YR",12,IF(T23="Acad. YR",9,IF(T23="Fac. 12 mo.",12)))</f>
        <v>9</v>
      </c>
      <c r="U25" s="8"/>
      <c r="V25" s="9"/>
    </row>
    <row r="26" spans="1:22" ht="14.25" customHeight="1">
      <c r="A26" s="5"/>
      <c r="B26" s="3"/>
      <c r="C26" s="11" t="s">
        <v>104</v>
      </c>
      <c r="D26" s="191">
        <v>4.4999999999999998E-2</v>
      </c>
      <c r="E26" s="12"/>
      <c r="F26" s="13"/>
      <c r="G26" s="11" t="s">
        <v>104</v>
      </c>
      <c r="H26" s="191">
        <v>4.4999999999999998E-2</v>
      </c>
      <c r="I26" s="12"/>
      <c r="J26" s="14"/>
      <c r="K26" s="11" t="s">
        <v>104</v>
      </c>
      <c r="L26" s="191">
        <v>4.4999999999999998E-2</v>
      </c>
      <c r="M26" s="12"/>
      <c r="N26" s="14"/>
      <c r="O26" s="11" t="s">
        <v>104</v>
      </c>
      <c r="P26" s="191">
        <v>4.4999999999999998E-2</v>
      </c>
      <c r="Q26" s="12"/>
      <c r="R26" s="14"/>
      <c r="S26" s="11" t="s">
        <v>104</v>
      </c>
      <c r="T26" s="191">
        <v>4.4999999999999998E-2</v>
      </c>
      <c r="U26" s="12"/>
      <c r="V26" s="14"/>
    </row>
    <row r="27" spans="1:22" ht="14.25" customHeight="1" thickBot="1">
      <c r="A27" s="5" t="s">
        <v>105</v>
      </c>
      <c r="B27" s="15"/>
      <c r="C27" s="16" t="s">
        <v>106</v>
      </c>
      <c r="D27" s="17" t="s">
        <v>107</v>
      </c>
      <c r="E27" s="18" t="s">
        <v>108</v>
      </c>
      <c r="F27" s="19"/>
      <c r="G27" s="16" t="s">
        <v>106</v>
      </c>
      <c r="H27" s="17" t="s">
        <v>107</v>
      </c>
      <c r="I27" s="18" t="s">
        <v>108</v>
      </c>
      <c r="J27" s="20"/>
      <c r="K27" s="16" t="s">
        <v>106</v>
      </c>
      <c r="L27" s="17" t="s">
        <v>107</v>
      </c>
      <c r="M27" s="18" t="s">
        <v>108</v>
      </c>
      <c r="N27" s="20"/>
      <c r="O27" s="16" t="s">
        <v>106</v>
      </c>
      <c r="P27" s="17" t="s">
        <v>107</v>
      </c>
      <c r="Q27" s="18" t="s">
        <v>108</v>
      </c>
      <c r="R27" s="20"/>
      <c r="S27" s="16" t="s">
        <v>106</v>
      </c>
      <c r="T27" s="17" t="s">
        <v>107</v>
      </c>
      <c r="U27" s="18" t="s">
        <v>108</v>
      </c>
      <c r="V27" s="20"/>
    </row>
    <row r="28" spans="1:22" ht="14.25" customHeight="1" thickBot="1">
      <c r="A28" s="188"/>
      <c r="B28" s="15"/>
      <c r="C28" s="21">
        <f>SUM(A28*D26)+A28</f>
        <v>0</v>
      </c>
      <c r="D28" s="22">
        <f>SUM(C28/D24)</f>
        <v>0</v>
      </c>
      <c r="E28" s="23">
        <f>SUM(C28/D25)</f>
        <v>0</v>
      </c>
      <c r="F28" s="24"/>
      <c r="G28" s="21">
        <f>SUM(C28*H26)+C28</f>
        <v>0</v>
      </c>
      <c r="H28" s="22">
        <f>SUM(G28/H24)</f>
        <v>0</v>
      </c>
      <c r="I28" s="23">
        <f>SUM(G28/H25)</f>
        <v>0</v>
      </c>
      <c r="J28" s="23"/>
      <c r="K28" s="21">
        <f>SUM(G28*L26)+G28</f>
        <v>0</v>
      </c>
      <c r="L28" s="22">
        <f>SUM(K28/L24)</f>
        <v>0</v>
      </c>
      <c r="M28" s="23">
        <f>SUM(K28/L25)</f>
        <v>0</v>
      </c>
      <c r="N28" s="23"/>
      <c r="O28" s="21">
        <f>SUM(K28*P26)+K28</f>
        <v>0</v>
      </c>
      <c r="P28" s="22">
        <f>SUM(O28/P24)</f>
        <v>0</v>
      </c>
      <c r="Q28" s="23">
        <f>SUM(O28/P25)</f>
        <v>0</v>
      </c>
      <c r="R28" s="23"/>
      <c r="S28" s="21">
        <f>SUM(O28*T26)+O28</f>
        <v>0</v>
      </c>
      <c r="T28" s="22">
        <f>SUM(S28/T24)</f>
        <v>0</v>
      </c>
      <c r="U28" s="23">
        <f>SUM(S28/T25)</f>
        <v>0</v>
      </c>
      <c r="V28" s="23"/>
    </row>
    <row r="31" spans="1:22" s="2" customFormat="1" ht="14.25" customHeight="1" thickBot="1">
      <c r="A31" s="230" t="s">
        <v>93</v>
      </c>
      <c r="B31" s="230"/>
      <c r="C31" s="230"/>
      <c r="D31" s="230"/>
      <c r="E31" s="230"/>
      <c r="F31" s="230"/>
      <c r="G31" s="230"/>
      <c r="H31" s="189" t="s">
        <v>111</v>
      </c>
      <c r="I31" s="145"/>
      <c r="J31" s="27"/>
      <c r="K31" s="27"/>
      <c r="L31" s="27"/>
      <c r="M31" s="1"/>
      <c r="N31" s="27"/>
      <c r="O31" s="27"/>
      <c r="P31" s="27"/>
      <c r="Q31" s="1"/>
      <c r="R31" s="27"/>
      <c r="S31" s="27"/>
      <c r="T31" s="27"/>
      <c r="U31" s="1"/>
      <c r="V31" s="27"/>
    </row>
    <row r="32" spans="1:22" s="2" customFormat="1" ht="14.25" customHeight="1">
      <c r="A32" s="185"/>
      <c r="B32" s="3"/>
      <c r="C32" s="231" t="s">
        <v>95</v>
      </c>
      <c r="D32" s="231"/>
      <c r="E32" s="231"/>
      <c r="F32" s="4"/>
      <c r="G32" s="232" t="s">
        <v>96</v>
      </c>
      <c r="H32" s="231"/>
      <c r="I32" s="231"/>
      <c r="J32" s="4"/>
      <c r="K32" s="231" t="s">
        <v>97</v>
      </c>
      <c r="L32" s="231"/>
      <c r="M32" s="231"/>
      <c r="N32" s="4"/>
      <c r="O32" s="231" t="s">
        <v>98</v>
      </c>
      <c r="P32" s="231"/>
      <c r="Q32" s="231"/>
      <c r="R32" s="4"/>
      <c r="S32" s="231" t="s">
        <v>99</v>
      </c>
      <c r="T32" s="231"/>
      <c r="U32" s="231"/>
      <c r="V32" s="4"/>
    </row>
    <row r="33" spans="1:22" ht="14.25" customHeight="1">
      <c r="A33" s="186"/>
      <c r="B33" s="3"/>
      <c r="C33" s="6" t="s">
        <v>100</v>
      </c>
      <c r="D33" s="190" t="s">
        <v>101</v>
      </c>
      <c r="E33" s="8"/>
      <c r="F33" s="7"/>
      <c r="G33" s="6" t="s">
        <v>100</v>
      </c>
      <c r="H33" s="7" t="str">
        <f>D33</f>
        <v>Acad. YR</v>
      </c>
      <c r="I33" s="8"/>
      <c r="J33" s="9"/>
      <c r="K33" s="6" t="s">
        <v>100</v>
      </c>
      <c r="L33" s="7" t="str">
        <f>D33</f>
        <v>Acad. YR</v>
      </c>
      <c r="M33" s="8"/>
      <c r="N33" s="9"/>
      <c r="O33" s="6" t="s">
        <v>100</v>
      </c>
      <c r="P33" s="7" t="str">
        <f>D33</f>
        <v>Acad. YR</v>
      </c>
      <c r="Q33" s="8"/>
      <c r="R33" s="9"/>
      <c r="S33" s="6" t="s">
        <v>100</v>
      </c>
      <c r="T33" s="7" t="str">
        <f>D33</f>
        <v>Acad. YR</v>
      </c>
      <c r="U33" s="8"/>
      <c r="V33" s="9"/>
    </row>
    <row r="34" spans="1:22" ht="14.25" customHeight="1">
      <c r="A34" s="186"/>
      <c r="B34" s="3"/>
      <c r="C34" s="6" t="s">
        <v>102</v>
      </c>
      <c r="D34" s="7">
        <f>IF(D33="Cal. YR",2080,IF(D33="Acad. YR",1360,IF(D33="Fac. 12 mo.",1720)))</f>
        <v>1360</v>
      </c>
      <c r="E34" s="8"/>
      <c r="F34" s="7"/>
      <c r="G34" s="6" t="s">
        <v>102</v>
      </c>
      <c r="H34" s="7">
        <f>IF(H33="Cal. YR",2080,IF(H33="Acad. YR",1360,IF(H33="Fac. 12 mo.",1720)))</f>
        <v>1360</v>
      </c>
      <c r="I34" s="8"/>
      <c r="J34" s="9"/>
      <c r="K34" s="6" t="s">
        <v>102</v>
      </c>
      <c r="L34" s="7">
        <f>IF(L33="Cal. YR",2080,IF(L33="Acad. YR",1360,IF(L33="Fac. 12 mo.",1720)))</f>
        <v>1360</v>
      </c>
      <c r="M34" s="8"/>
      <c r="N34" s="9"/>
      <c r="O34" s="6" t="s">
        <v>102</v>
      </c>
      <c r="P34" s="7">
        <f>IF(P33="Cal. YR",2080,IF(P33="Acad. YR",1360,IF(P33="Fac. 12 mo.",1720)))</f>
        <v>1360</v>
      </c>
      <c r="Q34" s="8"/>
      <c r="R34" s="9"/>
      <c r="S34" s="6" t="s">
        <v>102</v>
      </c>
      <c r="T34" s="7">
        <f>IF(T33="Cal. YR",2080,IF(T33="Acad. YR",1360,IF(T33="Fac. 12 mo.",1720)))</f>
        <v>1360</v>
      </c>
      <c r="U34" s="8"/>
      <c r="V34" s="9"/>
    </row>
    <row r="35" spans="1:22" ht="14.25" customHeight="1">
      <c r="A35" s="186"/>
      <c r="B35" s="3"/>
      <c r="C35" s="6" t="s">
        <v>103</v>
      </c>
      <c r="D35" s="7">
        <f>IF(D33="Cal. YR",12,IF(D33="Acad. YR",9,IF(D33="Fac. 12 mo.",12)))</f>
        <v>9</v>
      </c>
      <c r="E35" s="8"/>
      <c r="F35" s="7"/>
      <c r="G35" s="6" t="s">
        <v>103</v>
      </c>
      <c r="H35" s="7">
        <f>IF(H33="Cal. YR",12,IF(H33="Acad. YR",9,IF(H33="Fac. 12 mo.",12)))</f>
        <v>9</v>
      </c>
      <c r="I35" s="8"/>
      <c r="J35" s="9"/>
      <c r="K35" s="6" t="s">
        <v>103</v>
      </c>
      <c r="L35" s="7">
        <f>IF(L33="Cal. YR",12,IF(L33="Acad. YR",9,IF(L33="Fac. 12 mo.",12)))</f>
        <v>9</v>
      </c>
      <c r="M35" s="8"/>
      <c r="N35" s="9"/>
      <c r="O35" s="6" t="s">
        <v>103</v>
      </c>
      <c r="P35" s="7">
        <f>IF(P33="Cal. YR",12,IF(P33="Acad. YR",9,IF(P33="Fac. 12 mo.",12)))</f>
        <v>9</v>
      </c>
      <c r="Q35" s="8"/>
      <c r="R35" s="9"/>
      <c r="S35" s="6" t="s">
        <v>103</v>
      </c>
      <c r="T35" s="7">
        <f>IF(T33="Cal. YR",12,IF(T33="Acad. YR",9,IF(T33="Fac. 12 mo.",12)))</f>
        <v>9</v>
      </c>
      <c r="U35" s="8"/>
      <c r="V35" s="9"/>
    </row>
    <row r="36" spans="1:22" ht="14.25" customHeight="1">
      <c r="A36" s="5"/>
      <c r="B36" s="3"/>
      <c r="C36" s="11" t="s">
        <v>104</v>
      </c>
      <c r="D36" s="191">
        <v>4.4999999999999998E-2</v>
      </c>
      <c r="E36" s="12"/>
      <c r="F36" s="13"/>
      <c r="G36" s="11" t="s">
        <v>104</v>
      </c>
      <c r="H36" s="191">
        <v>4.4999999999999998E-2</v>
      </c>
      <c r="I36" s="12"/>
      <c r="J36" s="14"/>
      <c r="K36" s="11" t="s">
        <v>104</v>
      </c>
      <c r="L36" s="191">
        <v>4.4999999999999998E-2</v>
      </c>
      <c r="M36" s="12"/>
      <c r="N36" s="14"/>
      <c r="O36" s="11" t="s">
        <v>104</v>
      </c>
      <c r="P36" s="191">
        <v>4.4999999999999998E-2</v>
      </c>
      <c r="Q36" s="12"/>
      <c r="R36" s="14"/>
      <c r="S36" s="11" t="s">
        <v>104</v>
      </c>
      <c r="T36" s="191">
        <v>4.4999999999999998E-2</v>
      </c>
      <c r="U36" s="12"/>
      <c r="V36" s="14"/>
    </row>
    <row r="37" spans="1:22" ht="14.25" customHeight="1" thickBot="1">
      <c r="A37" s="5" t="s">
        <v>105</v>
      </c>
      <c r="B37" s="15"/>
      <c r="C37" s="16" t="s">
        <v>106</v>
      </c>
      <c r="D37" s="17" t="s">
        <v>107</v>
      </c>
      <c r="E37" s="18" t="s">
        <v>108</v>
      </c>
      <c r="F37" s="19"/>
      <c r="G37" s="16" t="s">
        <v>106</v>
      </c>
      <c r="H37" s="17" t="s">
        <v>107</v>
      </c>
      <c r="I37" s="18" t="s">
        <v>108</v>
      </c>
      <c r="J37" s="20"/>
      <c r="K37" s="16" t="s">
        <v>106</v>
      </c>
      <c r="L37" s="17" t="s">
        <v>107</v>
      </c>
      <c r="M37" s="18" t="s">
        <v>108</v>
      </c>
      <c r="N37" s="20"/>
      <c r="O37" s="16" t="s">
        <v>106</v>
      </c>
      <c r="P37" s="17" t="s">
        <v>107</v>
      </c>
      <c r="Q37" s="18" t="s">
        <v>108</v>
      </c>
      <c r="R37" s="20"/>
      <c r="S37" s="16" t="s">
        <v>106</v>
      </c>
      <c r="T37" s="17" t="s">
        <v>107</v>
      </c>
      <c r="U37" s="18" t="s">
        <v>108</v>
      </c>
      <c r="V37" s="20"/>
    </row>
    <row r="38" spans="1:22" ht="14.25" customHeight="1" thickBot="1">
      <c r="A38" s="188"/>
      <c r="B38" s="15"/>
      <c r="C38" s="21">
        <f>SUM(A38*D36)+A38</f>
        <v>0</v>
      </c>
      <c r="D38" s="22">
        <f>SUM(C38/D34)</f>
        <v>0</v>
      </c>
      <c r="E38" s="23">
        <f>SUM(C38/D35)</f>
        <v>0</v>
      </c>
      <c r="F38" s="24"/>
      <c r="G38" s="21">
        <f>SUM(C38*H36)+C38</f>
        <v>0</v>
      </c>
      <c r="H38" s="22">
        <f>SUM(G38/H34)</f>
        <v>0</v>
      </c>
      <c r="I38" s="23">
        <f>SUM(G38/H35)</f>
        <v>0</v>
      </c>
      <c r="J38" s="23"/>
      <c r="K38" s="21">
        <f>SUM(G38*L36)+G38</f>
        <v>0</v>
      </c>
      <c r="L38" s="22">
        <f>SUM(K38/L34)</f>
        <v>0</v>
      </c>
      <c r="M38" s="23">
        <f>SUM(K38/L35)</f>
        <v>0</v>
      </c>
      <c r="N38" s="23"/>
      <c r="O38" s="21">
        <f>SUM(K38*P36)+K38</f>
        <v>0</v>
      </c>
      <c r="P38" s="22">
        <f>SUM(O38/P34)</f>
        <v>0</v>
      </c>
      <c r="Q38" s="23">
        <f>SUM(O38/P35)</f>
        <v>0</v>
      </c>
      <c r="R38" s="23"/>
      <c r="S38" s="21">
        <f>SUM(O38*T36)+O38</f>
        <v>0</v>
      </c>
      <c r="T38" s="22">
        <f>SUM(S38/T34)</f>
        <v>0</v>
      </c>
      <c r="U38" s="23">
        <f>SUM(S38/T35)</f>
        <v>0</v>
      </c>
      <c r="V38" s="23"/>
    </row>
    <row r="41" spans="1:22" s="2" customFormat="1" ht="14.25" customHeight="1" thickBot="1">
      <c r="A41" s="230" t="s">
        <v>93</v>
      </c>
      <c r="B41" s="230"/>
      <c r="C41" s="230"/>
      <c r="D41" s="230"/>
      <c r="E41" s="230"/>
      <c r="F41" s="230"/>
      <c r="G41" s="230"/>
      <c r="H41" s="189" t="s">
        <v>112</v>
      </c>
      <c r="I41" s="189"/>
      <c r="J41" s="27"/>
      <c r="K41" s="27"/>
      <c r="L41" s="27"/>
      <c r="M41" s="1"/>
      <c r="N41" s="27"/>
      <c r="O41" s="27"/>
      <c r="P41" s="27"/>
      <c r="Q41" s="1"/>
      <c r="R41" s="27"/>
      <c r="S41" s="27"/>
      <c r="T41" s="27"/>
      <c r="U41" s="1"/>
      <c r="V41" s="27"/>
    </row>
    <row r="42" spans="1:22" s="2" customFormat="1" ht="14.25" customHeight="1">
      <c r="A42" s="185"/>
      <c r="B42" s="3"/>
      <c r="C42" s="231" t="s">
        <v>95</v>
      </c>
      <c r="D42" s="231"/>
      <c r="E42" s="231"/>
      <c r="F42" s="4"/>
      <c r="G42" s="232" t="s">
        <v>96</v>
      </c>
      <c r="H42" s="231"/>
      <c r="I42" s="231"/>
      <c r="J42" s="4"/>
      <c r="K42" s="231" t="s">
        <v>97</v>
      </c>
      <c r="L42" s="231"/>
      <c r="M42" s="231"/>
      <c r="N42" s="4"/>
      <c r="O42" s="231" t="s">
        <v>98</v>
      </c>
      <c r="P42" s="231"/>
      <c r="Q42" s="231"/>
      <c r="R42" s="4"/>
      <c r="S42" s="231" t="s">
        <v>99</v>
      </c>
      <c r="T42" s="231"/>
      <c r="U42" s="231"/>
      <c r="V42" s="4"/>
    </row>
    <row r="43" spans="1:22" ht="14.25" customHeight="1">
      <c r="A43" s="186"/>
      <c r="B43" s="3"/>
      <c r="C43" s="6" t="s">
        <v>100</v>
      </c>
      <c r="D43" s="190" t="s">
        <v>101</v>
      </c>
      <c r="E43" s="8"/>
      <c r="F43" s="7"/>
      <c r="G43" s="6" t="s">
        <v>100</v>
      </c>
      <c r="H43" s="7" t="str">
        <f>D43</f>
        <v>Acad. YR</v>
      </c>
      <c r="I43" s="8"/>
      <c r="J43" s="9"/>
      <c r="K43" s="6" t="s">
        <v>100</v>
      </c>
      <c r="L43" s="7" t="str">
        <f>D43</f>
        <v>Acad. YR</v>
      </c>
      <c r="M43" s="8"/>
      <c r="N43" s="9"/>
      <c r="O43" s="6" t="s">
        <v>100</v>
      </c>
      <c r="P43" s="7" t="str">
        <f>D43</f>
        <v>Acad. YR</v>
      </c>
      <c r="Q43" s="8"/>
      <c r="R43" s="9"/>
      <c r="S43" s="6" t="s">
        <v>100</v>
      </c>
      <c r="T43" s="7" t="str">
        <f>D43</f>
        <v>Acad. YR</v>
      </c>
      <c r="U43" s="8"/>
      <c r="V43" s="9"/>
    </row>
    <row r="44" spans="1:22" ht="14.25" customHeight="1">
      <c r="A44" s="186"/>
      <c r="B44" s="3"/>
      <c r="C44" s="6" t="s">
        <v>102</v>
      </c>
      <c r="D44" s="7">
        <f>IF(D43="Cal. YR",2080,IF(D43="Acad. YR",1360,IF(D43="Fac. 12 mo.",1720)))</f>
        <v>1360</v>
      </c>
      <c r="E44" s="8"/>
      <c r="F44" s="7"/>
      <c r="G44" s="6" t="s">
        <v>102</v>
      </c>
      <c r="H44" s="7">
        <f>IF(H43="Cal. YR",2080,IF(H43="Acad. YR",1360,IF(H43="Fac. 12 mo.",1720)))</f>
        <v>1360</v>
      </c>
      <c r="I44" s="8"/>
      <c r="J44" s="9"/>
      <c r="K44" s="6" t="s">
        <v>102</v>
      </c>
      <c r="L44" s="7">
        <f>IF(L43="Cal. YR",2080,IF(L43="Acad. YR",1360,IF(L43="Fac. 12 mo.",1720)))</f>
        <v>1360</v>
      </c>
      <c r="M44" s="8"/>
      <c r="N44" s="9"/>
      <c r="O44" s="6" t="s">
        <v>102</v>
      </c>
      <c r="P44" s="7">
        <f>IF(P43="Cal. YR",2080,IF(P43="Acad. YR",1360,IF(P43="Fac. 12 mo.",1720)))</f>
        <v>1360</v>
      </c>
      <c r="Q44" s="8"/>
      <c r="R44" s="9"/>
      <c r="S44" s="6" t="s">
        <v>102</v>
      </c>
      <c r="T44" s="7">
        <f>IF(T43="Cal. YR",2080,IF(T43="Acad. YR",1360,IF(T43="Fac. 12 mo.",1720)))</f>
        <v>1360</v>
      </c>
      <c r="U44" s="8"/>
      <c r="V44" s="9"/>
    </row>
    <row r="45" spans="1:22" ht="14.25" customHeight="1">
      <c r="A45" s="186"/>
      <c r="B45" s="3"/>
      <c r="C45" s="6" t="s">
        <v>103</v>
      </c>
      <c r="D45" s="7">
        <f>IF(D43="Cal. YR",12,IF(D43="Acad. YR",9,IF(D43="Fac. 12 mo.",12)))</f>
        <v>9</v>
      </c>
      <c r="E45" s="8"/>
      <c r="F45" s="7"/>
      <c r="G45" s="6" t="s">
        <v>103</v>
      </c>
      <c r="H45" s="7">
        <f>IF(H43="Cal. YR",12,IF(H43="Acad. YR",9,IF(H43="Fac. 12 mo.",12)))</f>
        <v>9</v>
      </c>
      <c r="I45" s="8"/>
      <c r="J45" s="9"/>
      <c r="K45" s="6" t="s">
        <v>103</v>
      </c>
      <c r="L45" s="7">
        <f>IF(L43="Cal. YR",12,IF(L43="Acad. YR",9,IF(L43="Fac. 12 mo.",12)))</f>
        <v>9</v>
      </c>
      <c r="M45" s="8"/>
      <c r="N45" s="9"/>
      <c r="O45" s="6" t="s">
        <v>103</v>
      </c>
      <c r="P45" s="7">
        <f>IF(P43="Cal. YR",12,IF(P43="Acad. YR",9,IF(P43="Fac. 12 mo.",12)))</f>
        <v>9</v>
      </c>
      <c r="Q45" s="8"/>
      <c r="R45" s="9"/>
      <c r="S45" s="6" t="s">
        <v>103</v>
      </c>
      <c r="T45" s="7">
        <f>IF(T43="Cal. YR",12,IF(T43="Acad. YR",9,IF(T43="Fac. 12 mo.",12)))</f>
        <v>9</v>
      </c>
      <c r="U45" s="8"/>
      <c r="V45" s="9"/>
    </row>
    <row r="46" spans="1:22" ht="14.25" customHeight="1">
      <c r="A46" s="5"/>
      <c r="B46" s="3"/>
      <c r="C46" s="11" t="s">
        <v>104</v>
      </c>
      <c r="D46" s="191">
        <v>4.4999999999999998E-2</v>
      </c>
      <c r="E46" s="12"/>
      <c r="F46" s="13"/>
      <c r="G46" s="11" t="s">
        <v>104</v>
      </c>
      <c r="H46" s="191">
        <v>4.4999999999999998E-2</v>
      </c>
      <c r="I46" s="12"/>
      <c r="J46" s="14"/>
      <c r="K46" s="11" t="s">
        <v>104</v>
      </c>
      <c r="L46" s="191">
        <v>4.4999999999999998E-2</v>
      </c>
      <c r="M46" s="12"/>
      <c r="N46" s="14"/>
      <c r="O46" s="11" t="s">
        <v>104</v>
      </c>
      <c r="P46" s="191">
        <v>4.4999999999999998E-2</v>
      </c>
      <c r="Q46" s="12"/>
      <c r="R46" s="14"/>
      <c r="S46" s="11" t="s">
        <v>104</v>
      </c>
      <c r="T46" s="191">
        <v>4.4999999999999998E-2</v>
      </c>
      <c r="U46" s="12"/>
      <c r="V46" s="14"/>
    </row>
    <row r="47" spans="1:22" ht="14.25" customHeight="1" thickBot="1">
      <c r="A47" s="5" t="s">
        <v>105</v>
      </c>
      <c r="B47" s="15"/>
      <c r="C47" s="16" t="s">
        <v>106</v>
      </c>
      <c r="D47" s="17" t="s">
        <v>107</v>
      </c>
      <c r="E47" s="18" t="s">
        <v>108</v>
      </c>
      <c r="F47" s="19"/>
      <c r="G47" s="16" t="s">
        <v>106</v>
      </c>
      <c r="H47" s="17" t="s">
        <v>107</v>
      </c>
      <c r="I47" s="18" t="s">
        <v>108</v>
      </c>
      <c r="J47" s="20"/>
      <c r="K47" s="16" t="s">
        <v>106</v>
      </c>
      <c r="L47" s="17" t="s">
        <v>107</v>
      </c>
      <c r="M47" s="18" t="s">
        <v>108</v>
      </c>
      <c r="N47" s="20"/>
      <c r="O47" s="16" t="s">
        <v>106</v>
      </c>
      <c r="P47" s="17" t="s">
        <v>107</v>
      </c>
      <c r="Q47" s="18" t="s">
        <v>108</v>
      </c>
      <c r="R47" s="20"/>
      <c r="S47" s="16" t="s">
        <v>106</v>
      </c>
      <c r="T47" s="17" t="s">
        <v>107</v>
      </c>
      <c r="U47" s="18" t="s">
        <v>108</v>
      </c>
      <c r="V47" s="20"/>
    </row>
    <row r="48" spans="1:22" ht="14.25" customHeight="1" thickBot="1">
      <c r="A48" s="188"/>
      <c r="B48" s="15"/>
      <c r="C48" s="21">
        <f>SUM(A48*D46)+A48</f>
        <v>0</v>
      </c>
      <c r="D48" s="22">
        <f>SUM(C48/D44)</f>
        <v>0</v>
      </c>
      <c r="E48" s="23">
        <f>SUM(C48/D45)</f>
        <v>0</v>
      </c>
      <c r="F48" s="24"/>
      <c r="G48" s="21">
        <f>SUM(C48*H46)+C48</f>
        <v>0</v>
      </c>
      <c r="H48" s="22">
        <f>SUM(G48/H44)</f>
        <v>0</v>
      </c>
      <c r="I48" s="23">
        <f>SUM(G48/H45)</f>
        <v>0</v>
      </c>
      <c r="J48" s="23"/>
      <c r="K48" s="21">
        <f>SUM(G48*L46)+G48</f>
        <v>0</v>
      </c>
      <c r="L48" s="22">
        <f>SUM(K48/L44)</f>
        <v>0</v>
      </c>
      <c r="M48" s="23">
        <f>SUM(K48/L45)</f>
        <v>0</v>
      </c>
      <c r="N48" s="23"/>
      <c r="O48" s="21">
        <f>SUM(K48*P46)+K48</f>
        <v>0</v>
      </c>
      <c r="P48" s="22">
        <f>SUM(O48/P44)</f>
        <v>0</v>
      </c>
      <c r="Q48" s="23">
        <f>SUM(O48/P45)</f>
        <v>0</v>
      </c>
      <c r="R48" s="23"/>
      <c r="S48" s="21">
        <f>SUM(O48*T46)+O48</f>
        <v>0</v>
      </c>
      <c r="T48" s="22">
        <f>SUM(S48/T44)</f>
        <v>0</v>
      </c>
      <c r="U48" s="23">
        <f>SUM(S48/T45)</f>
        <v>0</v>
      </c>
      <c r="V48" s="23"/>
    </row>
    <row r="51" spans="1:22" s="2" customFormat="1" ht="14.25" customHeight="1" thickBot="1">
      <c r="A51" s="230" t="s">
        <v>93</v>
      </c>
      <c r="B51" s="230"/>
      <c r="C51" s="230"/>
      <c r="D51" s="230"/>
      <c r="E51" s="230"/>
      <c r="F51" s="230"/>
      <c r="G51" s="230"/>
      <c r="H51" s="189" t="s">
        <v>113</v>
      </c>
      <c r="I51" s="189"/>
      <c r="J51" s="27"/>
      <c r="K51" s="27"/>
      <c r="L51" s="27"/>
      <c r="M51" s="1"/>
      <c r="N51" s="27"/>
      <c r="O51" s="27"/>
      <c r="P51" s="27"/>
      <c r="Q51" s="1"/>
      <c r="R51" s="27"/>
      <c r="S51" s="27"/>
      <c r="T51" s="27"/>
      <c r="U51" s="1"/>
      <c r="V51" s="27"/>
    </row>
    <row r="52" spans="1:22" s="2" customFormat="1" ht="14.25" customHeight="1">
      <c r="A52" s="185"/>
      <c r="B52" s="3"/>
      <c r="C52" s="231" t="s">
        <v>95</v>
      </c>
      <c r="D52" s="231"/>
      <c r="E52" s="231"/>
      <c r="F52" s="4"/>
      <c r="G52" s="232" t="s">
        <v>96</v>
      </c>
      <c r="H52" s="231"/>
      <c r="I52" s="231"/>
      <c r="J52" s="4"/>
      <c r="K52" s="231" t="s">
        <v>97</v>
      </c>
      <c r="L52" s="231"/>
      <c r="M52" s="231"/>
      <c r="N52" s="4"/>
      <c r="O52" s="231" t="s">
        <v>98</v>
      </c>
      <c r="P52" s="231"/>
      <c r="Q52" s="231"/>
      <c r="R52" s="4"/>
      <c r="S52" s="231" t="s">
        <v>99</v>
      </c>
      <c r="T52" s="231"/>
      <c r="U52" s="231"/>
      <c r="V52" s="4"/>
    </row>
    <row r="53" spans="1:22" ht="14.25" customHeight="1">
      <c r="A53" s="186"/>
      <c r="B53" s="3"/>
      <c r="C53" s="6" t="s">
        <v>100</v>
      </c>
      <c r="D53" s="190" t="s">
        <v>101</v>
      </c>
      <c r="E53" s="8"/>
      <c r="F53" s="7"/>
      <c r="G53" s="6" t="s">
        <v>100</v>
      </c>
      <c r="H53" s="7" t="str">
        <f>D53</f>
        <v>Acad. YR</v>
      </c>
      <c r="I53" s="8"/>
      <c r="J53" s="9"/>
      <c r="K53" s="6" t="s">
        <v>100</v>
      </c>
      <c r="L53" s="7" t="str">
        <f>D53</f>
        <v>Acad. YR</v>
      </c>
      <c r="M53" s="8"/>
      <c r="N53" s="9"/>
      <c r="O53" s="6" t="s">
        <v>100</v>
      </c>
      <c r="P53" s="7" t="str">
        <f>D53</f>
        <v>Acad. YR</v>
      </c>
      <c r="Q53" s="8"/>
      <c r="R53" s="9"/>
      <c r="S53" s="6" t="s">
        <v>100</v>
      </c>
      <c r="T53" s="7" t="str">
        <f>D53</f>
        <v>Acad. YR</v>
      </c>
      <c r="U53" s="8"/>
      <c r="V53" s="9"/>
    </row>
    <row r="54" spans="1:22" ht="14.25" customHeight="1">
      <c r="A54" s="186"/>
      <c r="B54" s="3"/>
      <c r="C54" s="6" t="s">
        <v>102</v>
      </c>
      <c r="D54" s="7">
        <f>IF(D53="Cal. YR",2080,IF(D53="Acad. YR",1360,IF(D53="Fac. 12 mo.",1720)))</f>
        <v>1360</v>
      </c>
      <c r="E54" s="8"/>
      <c r="F54" s="7"/>
      <c r="G54" s="6" t="s">
        <v>102</v>
      </c>
      <c r="H54" s="7">
        <f>IF(H53="Cal. YR",2080,IF(H53="Acad. YR",1360,IF(H53="Fac. 12 mo.",1720)))</f>
        <v>1360</v>
      </c>
      <c r="I54" s="8"/>
      <c r="J54" s="9"/>
      <c r="K54" s="6" t="s">
        <v>102</v>
      </c>
      <c r="L54" s="7">
        <f>IF(L53="Cal. YR",2080,IF(L53="Acad. YR",1360,IF(L53="Fac. 12 mo.",1720)))</f>
        <v>1360</v>
      </c>
      <c r="M54" s="8"/>
      <c r="N54" s="9"/>
      <c r="O54" s="6" t="s">
        <v>102</v>
      </c>
      <c r="P54" s="7">
        <f>IF(P53="Cal. YR",2080,IF(P53="Acad. YR",1360,IF(P53="Fac. 12 mo.",1720)))</f>
        <v>1360</v>
      </c>
      <c r="Q54" s="8"/>
      <c r="R54" s="9"/>
      <c r="S54" s="6" t="s">
        <v>102</v>
      </c>
      <c r="T54" s="7">
        <f>IF(T53="Cal. YR",2080,IF(T53="Acad. YR",1360,IF(T53="Fac. 12 mo.",1720)))</f>
        <v>1360</v>
      </c>
      <c r="U54" s="8"/>
      <c r="V54" s="9"/>
    </row>
    <row r="55" spans="1:22" ht="14.25" customHeight="1">
      <c r="A55" s="186"/>
      <c r="B55" s="3"/>
      <c r="C55" s="6" t="s">
        <v>103</v>
      </c>
      <c r="D55" s="7">
        <f>IF(D53="Cal. YR",12,IF(D53="Acad. YR",9,IF(D53="Fac. 12 mo.",12)))</f>
        <v>9</v>
      </c>
      <c r="E55" s="8"/>
      <c r="F55" s="7"/>
      <c r="G55" s="6" t="s">
        <v>103</v>
      </c>
      <c r="H55" s="7">
        <f>IF(H53="Cal. YR",12,IF(H53="Acad. YR",9,IF(H53="Fac. 12 mo.",12)))</f>
        <v>9</v>
      </c>
      <c r="I55" s="8"/>
      <c r="J55" s="9"/>
      <c r="K55" s="6" t="s">
        <v>103</v>
      </c>
      <c r="L55" s="7">
        <f>IF(L53="Cal. YR",12,IF(L53="Acad. YR",9,IF(L53="Fac. 12 mo.",12)))</f>
        <v>9</v>
      </c>
      <c r="M55" s="8"/>
      <c r="N55" s="9"/>
      <c r="O55" s="6" t="s">
        <v>103</v>
      </c>
      <c r="P55" s="7">
        <f>IF(P53="Cal. YR",12,IF(P53="Acad. YR",9,IF(P53="Fac. 12 mo.",12)))</f>
        <v>9</v>
      </c>
      <c r="Q55" s="8"/>
      <c r="R55" s="9"/>
      <c r="S55" s="6" t="s">
        <v>103</v>
      </c>
      <c r="T55" s="7">
        <f>IF(T53="Cal. YR",12,IF(T53="Acad. YR",9,IF(T53="Fac. 12 mo.",12)))</f>
        <v>9</v>
      </c>
      <c r="U55" s="8"/>
      <c r="V55" s="9"/>
    </row>
    <row r="56" spans="1:22" ht="14.25" customHeight="1">
      <c r="A56" s="5"/>
      <c r="B56" s="3"/>
      <c r="C56" s="11" t="s">
        <v>104</v>
      </c>
      <c r="D56" s="191">
        <v>4.4999999999999998E-2</v>
      </c>
      <c r="E56" s="12"/>
      <c r="F56" s="13"/>
      <c r="G56" s="11" t="s">
        <v>104</v>
      </c>
      <c r="H56" s="191">
        <v>4.4999999999999998E-2</v>
      </c>
      <c r="I56" s="12"/>
      <c r="J56" s="14"/>
      <c r="K56" s="11" t="s">
        <v>104</v>
      </c>
      <c r="L56" s="191">
        <v>4.4999999999999998E-2</v>
      </c>
      <c r="M56" s="12"/>
      <c r="N56" s="14"/>
      <c r="O56" s="11" t="s">
        <v>104</v>
      </c>
      <c r="P56" s="191">
        <v>4.4999999999999998E-2</v>
      </c>
      <c r="Q56" s="12"/>
      <c r="R56" s="14"/>
      <c r="S56" s="11" t="s">
        <v>104</v>
      </c>
      <c r="T56" s="191">
        <v>4.4999999999999998E-2</v>
      </c>
      <c r="U56" s="12"/>
      <c r="V56" s="14"/>
    </row>
    <row r="57" spans="1:22" ht="14.25" customHeight="1" thickBot="1">
      <c r="A57" s="5" t="s">
        <v>105</v>
      </c>
      <c r="B57" s="15"/>
      <c r="C57" s="16" t="s">
        <v>106</v>
      </c>
      <c r="D57" s="17" t="s">
        <v>107</v>
      </c>
      <c r="E57" s="18" t="s">
        <v>108</v>
      </c>
      <c r="F57" s="19"/>
      <c r="G57" s="16" t="s">
        <v>106</v>
      </c>
      <c r="H57" s="17" t="s">
        <v>107</v>
      </c>
      <c r="I57" s="18" t="s">
        <v>108</v>
      </c>
      <c r="J57" s="20"/>
      <c r="K57" s="16" t="s">
        <v>106</v>
      </c>
      <c r="L57" s="17" t="s">
        <v>107</v>
      </c>
      <c r="M57" s="18" t="s">
        <v>108</v>
      </c>
      <c r="N57" s="20"/>
      <c r="O57" s="16" t="s">
        <v>106</v>
      </c>
      <c r="P57" s="17" t="s">
        <v>107</v>
      </c>
      <c r="Q57" s="18" t="s">
        <v>108</v>
      </c>
      <c r="R57" s="20"/>
      <c r="S57" s="16" t="s">
        <v>106</v>
      </c>
      <c r="T57" s="17" t="s">
        <v>107</v>
      </c>
      <c r="U57" s="18" t="s">
        <v>108</v>
      </c>
      <c r="V57" s="20"/>
    </row>
    <row r="58" spans="1:22" ht="14.25" customHeight="1" thickBot="1">
      <c r="A58" s="188"/>
      <c r="B58" s="15"/>
      <c r="C58" s="21">
        <f>SUM(A58*D56)+A58</f>
        <v>0</v>
      </c>
      <c r="D58" s="22">
        <f>SUM(C58/D54)</f>
        <v>0</v>
      </c>
      <c r="E58" s="23">
        <f>SUM(C58/D55)</f>
        <v>0</v>
      </c>
      <c r="F58" s="24"/>
      <c r="G58" s="21">
        <f>SUM(C58*H56)+C58</f>
        <v>0</v>
      </c>
      <c r="H58" s="22">
        <f>SUM(G58/H54)</f>
        <v>0</v>
      </c>
      <c r="I58" s="23">
        <f>SUM(G58/H55)</f>
        <v>0</v>
      </c>
      <c r="J58" s="23"/>
      <c r="K58" s="21">
        <f>SUM(G58*L56)+G58</f>
        <v>0</v>
      </c>
      <c r="L58" s="22">
        <f>SUM(K58/L54)</f>
        <v>0</v>
      </c>
      <c r="M58" s="23">
        <f>SUM(K58/L55)</f>
        <v>0</v>
      </c>
      <c r="N58" s="23"/>
      <c r="O58" s="21">
        <f>SUM(K58*P56)+K58</f>
        <v>0</v>
      </c>
      <c r="P58" s="22">
        <f>SUM(O58/P54)</f>
        <v>0</v>
      </c>
      <c r="Q58" s="23">
        <f>SUM(O58/P55)</f>
        <v>0</v>
      </c>
      <c r="R58" s="23"/>
      <c r="S58" s="21">
        <f>SUM(O58*T56)+O58</f>
        <v>0</v>
      </c>
      <c r="T58" s="22">
        <f>SUM(S58/T54)</f>
        <v>0</v>
      </c>
      <c r="U58" s="23">
        <f>SUM(S58/T55)</f>
        <v>0</v>
      </c>
      <c r="V58" s="23"/>
    </row>
    <row r="61" spans="1:22" ht="13.5" thickBot="1">
      <c r="A61" s="230" t="s">
        <v>93</v>
      </c>
      <c r="B61" s="230"/>
      <c r="C61" s="230"/>
      <c r="D61" s="230"/>
      <c r="E61" s="230"/>
      <c r="F61" s="230"/>
      <c r="G61" s="230"/>
      <c r="H61" s="189" t="s">
        <v>114</v>
      </c>
      <c r="I61" s="189"/>
      <c r="J61" s="27"/>
      <c r="K61" s="27"/>
      <c r="L61" s="27"/>
      <c r="M61" s="1"/>
      <c r="N61" s="27"/>
      <c r="O61" s="27"/>
      <c r="P61" s="27"/>
      <c r="Q61" s="1"/>
      <c r="R61" s="27"/>
      <c r="S61" s="27"/>
      <c r="T61" s="27"/>
      <c r="U61" s="1"/>
      <c r="V61" s="27"/>
    </row>
    <row r="62" spans="1:22" s="2" customFormat="1" ht="14.25" customHeight="1">
      <c r="A62" s="185"/>
      <c r="B62" s="3"/>
      <c r="C62" s="231" t="s">
        <v>95</v>
      </c>
      <c r="D62" s="231"/>
      <c r="E62" s="231"/>
      <c r="F62" s="4"/>
      <c r="G62" s="232" t="s">
        <v>96</v>
      </c>
      <c r="H62" s="231"/>
      <c r="I62" s="231"/>
      <c r="J62" s="4"/>
      <c r="K62" s="231" t="s">
        <v>97</v>
      </c>
      <c r="L62" s="231"/>
      <c r="M62" s="231"/>
      <c r="N62" s="4"/>
      <c r="O62" s="231" t="s">
        <v>98</v>
      </c>
      <c r="P62" s="231"/>
      <c r="Q62" s="231"/>
      <c r="R62" s="4"/>
      <c r="S62" s="231" t="s">
        <v>99</v>
      </c>
      <c r="T62" s="231"/>
      <c r="U62" s="231"/>
      <c r="V62" s="4"/>
    </row>
    <row r="63" spans="1:22" s="2" customFormat="1" ht="14.25" customHeight="1">
      <c r="A63" s="186"/>
      <c r="B63" s="3"/>
      <c r="C63" s="6" t="s">
        <v>100</v>
      </c>
      <c r="D63" s="202" t="s">
        <v>101</v>
      </c>
      <c r="E63" s="8"/>
      <c r="F63" s="7"/>
      <c r="G63" s="6" t="s">
        <v>100</v>
      </c>
      <c r="H63" s="7" t="str">
        <f>D63</f>
        <v>Acad. YR</v>
      </c>
      <c r="I63" s="8"/>
      <c r="J63" s="9"/>
      <c r="K63" s="6" t="s">
        <v>100</v>
      </c>
      <c r="L63" s="7" t="str">
        <f>D63</f>
        <v>Acad. YR</v>
      </c>
      <c r="M63" s="8"/>
      <c r="N63" s="9"/>
      <c r="O63" s="6" t="s">
        <v>100</v>
      </c>
      <c r="P63" s="7" t="str">
        <f>D63</f>
        <v>Acad. YR</v>
      </c>
      <c r="Q63" s="8"/>
      <c r="R63" s="9"/>
      <c r="S63" s="6" t="s">
        <v>100</v>
      </c>
      <c r="T63" s="7" t="str">
        <f>D63</f>
        <v>Acad. YR</v>
      </c>
      <c r="U63" s="8"/>
      <c r="V63" s="9"/>
    </row>
    <row r="64" spans="1:22" ht="14.25" customHeight="1">
      <c r="A64" s="186"/>
      <c r="B64" s="3"/>
      <c r="C64" s="6" t="s">
        <v>102</v>
      </c>
      <c r="D64" s="7">
        <f>IF(D63="Cal. YR",2080,IF(D63="Acad. YR",1360,IF(D63="Fac. 12 mo.",1720)))</f>
        <v>1360</v>
      </c>
      <c r="E64" s="8"/>
      <c r="F64" s="7"/>
      <c r="G64" s="6" t="s">
        <v>102</v>
      </c>
      <c r="H64" s="7">
        <f>IF(H63="Cal. YR",2080,IF(H63="Acad. YR",1360,IF(H63="Fac. 12 mo.",1720)))</f>
        <v>1360</v>
      </c>
      <c r="I64" s="8"/>
      <c r="J64" s="9"/>
      <c r="K64" s="6" t="s">
        <v>102</v>
      </c>
      <c r="L64" s="7">
        <f>IF(L63="Cal. YR",2080,IF(L63="Acad. YR",1360,IF(L63="Fac. 12 mo.",1720)))</f>
        <v>1360</v>
      </c>
      <c r="M64" s="8"/>
      <c r="N64" s="9"/>
      <c r="O64" s="6" t="s">
        <v>102</v>
      </c>
      <c r="P64" s="7">
        <f>IF(P63="Cal. YR",2080,IF(P63="Acad. YR",1360,IF(P63="Fac. 12 mo.",1720)))</f>
        <v>1360</v>
      </c>
      <c r="Q64" s="8"/>
      <c r="R64" s="9"/>
      <c r="S64" s="6" t="s">
        <v>102</v>
      </c>
      <c r="T64" s="7">
        <f>IF(T63="Cal. YR",2080,IF(T63="Acad. YR",1360,IF(T63="Fac. 12 mo.",1720)))</f>
        <v>1360</v>
      </c>
      <c r="U64" s="8"/>
      <c r="V64" s="9"/>
    </row>
    <row r="65" spans="1:22" ht="14.25" customHeight="1">
      <c r="A65" s="186"/>
      <c r="B65" s="3"/>
      <c r="C65" s="6" t="s">
        <v>103</v>
      </c>
      <c r="D65" s="7">
        <f>IF(D63="Cal. YR",12,IF(D63="Acad. YR",9,IF(D63="Fac. 12 mo.",12)))</f>
        <v>9</v>
      </c>
      <c r="E65" s="8"/>
      <c r="F65" s="7"/>
      <c r="G65" s="6" t="s">
        <v>103</v>
      </c>
      <c r="H65" s="7">
        <f>IF(H63="Cal. YR",12,IF(H63="Acad. YR",9,IF(H63="Fac. 12 mo.",12)))</f>
        <v>9</v>
      </c>
      <c r="I65" s="8"/>
      <c r="J65" s="9"/>
      <c r="K65" s="6" t="s">
        <v>103</v>
      </c>
      <c r="L65" s="7">
        <f>IF(L63="Cal. YR",12,IF(L63="Acad. YR",9,IF(L63="Fac. 12 mo.",12)))</f>
        <v>9</v>
      </c>
      <c r="M65" s="8"/>
      <c r="N65" s="9"/>
      <c r="O65" s="6" t="s">
        <v>103</v>
      </c>
      <c r="P65" s="7">
        <f>IF(P63="Cal. YR",12,IF(P63="Acad. YR",9,IF(P63="Fac. 12 mo.",12)))</f>
        <v>9</v>
      </c>
      <c r="Q65" s="8"/>
      <c r="R65" s="9"/>
      <c r="S65" s="6" t="s">
        <v>103</v>
      </c>
      <c r="T65" s="7">
        <f>IF(T63="Cal. YR",12,IF(T63="Acad. YR",9,IF(T63="Fac. 12 mo.",12)))</f>
        <v>9</v>
      </c>
      <c r="U65" s="8"/>
      <c r="V65" s="9"/>
    </row>
    <row r="66" spans="1:22" ht="14.25" customHeight="1">
      <c r="A66" s="5"/>
      <c r="B66" s="3"/>
      <c r="C66" s="11" t="s">
        <v>104</v>
      </c>
      <c r="D66" s="105">
        <v>4.4999999999999998E-2</v>
      </c>
      <c r="E66" s="12"/>
      <c r="F66" s="13"/>
      <c r="G66" s="11" t="s">
        <v>104</v>
      </c>
      <c r="H66" s="105">
        <v>4.4999999999999998E-2</v>
      </c>
      <c r="I66" s="12"/>
      <c r="J66" s="14"/>
      <c r="K66" s="11" t="s">
        <v>104</v>
      </c>
      <c r="L66" s="105">
        <v>4.4999999999999998E-2</v>
      </c>
      <c r="M66" s="12"/>
      <c r="N66" s="14"/>
      <c r="O66" s="11" t="s">
        <v>104</v>
      </c>
      <c r="P66" s="105">
        <v>4.4999999999999998E-2</v>
      </c>
      <c r="Q66" s="12"/>
      <c r="R66" s="14"/>
      <c r="S66" s="11" t="s">
        <v>104</v>
      </c>
      <c r="T66" s="105">
        <v>4.4999999999999998E-2</v>
      </c>
      <c r="U66" s="12"/>
      <c r="V66" s="14"/>
    </row>
    <row r="67" spans="1:22" ht="14.25" customHeight="1" thickBot="1">
      <c r="A67" s="5" t="s">
        <v>105</v>
      </c>
      <c r="B67" s="15"/>
      <c r="C67" s="16" t="s">
        <v>106</v>
      </c>
      <c r="D67" s="17" t="s">
        <v>107</v>
      </c>
      <c r="E67" s="18" t="s">
        <v>108</v>
      </c>
      <c r="F67" s="19"/>
      <c r="G67" s="16" t="s">
        <v>106</v>
      </c>
      <c r="H67" s="17" t="s">
        <v>107</v>
      </c>
      <c r="I67" s="18" t="s">
        <v>108</v>
      </c>
      <c r="J67" s="20"/>
      <c r="K67" s="16" t="s">
        <v>106</v>
      </c>
      <c r="L67" s="17" t="s">
        <v>107</v>
      </c>
      <c r="M67" s="18" t="s">
        <v>108</v>
      </c>
      <c r="N67" s="20"/>
      <c r="O67" s="16" t="s">
        <v>106</v>
      </c>
      <c r="P67" s="17" t="s">
        <v>107</v>
      </c>
      <c r="Q67" s="18" t="s">
        <v>108</v>
      </c>
      <c r="R67" s="20"/>
      <c r="S67" s="16" t="s">
        <v>106</v>
      </c>
      <c r="T67" s="17" t="s">
        <v>107</v>
      </c>
      <c r="U67" s="18" t="s">
        <v>108</v>
      </c>
      <c r="V67" s="20"/>
    </row>
    <row r="68" spans="1:22" ht="14.25" customHeight="1" thickBot="1">
      <c r="A68" s="187"/>
      <c r="B68" s="15"/>
      <c r="C68" s="21">
        <f>SUM(A68*D66)+A68</f>
        <v>0</v>
      </c>
      <c r="D68" s="22">
        <f>SUM(C68/D64)</f>
        <v>0</v>
      </c>
      <c r="E68" s="23">
        <f>SUM(C68/D65)</f>
        <v>0</v>
      </c>
      <c r="F68" s="24"/>
      <c r="G68" s="21">
        <f>SUM(C68*H66)+C68</f>
        <v>0</v>
      </c>
      <c r="H68" s="22">
        <f>SUM(G68/H64)</f>
        <v>0</v>
      </c>
      <c r="I68" s="23">
        <f>SUM(G68/H65)</f>
        <v>0</v>
      </c>
      <c r="J68" s="23"/>
      <c r="K68" s="21">
        <f>SUM(G68*L66)+G68</f>
        <v>0</v>
      </c>
      <c r="L68" s="22">
        <f>SUM(K68/L64)</f>
        <v>0</v>
      </c>
      <c r="M68" s="23">
        <f>SUM(K68/L65)</f>
        <v>0</v>
      </c>
      <c r="N68" s="23"/>
      <c r="O68" s="21">
        <f>SUM(K68*P66)+K68</f>
        <v>0</v>
      </c>
      <c r="P68" s="22">
        <f>SUM(O68/P64)</f>
        <v>0</v>
      </c>
      <c r="Q68" s="23">
        <f>SUM(O68/P65)</f>
        <v>0</v>
      </c>
      <c r="R68" s="23"/>
      <c r="S68" s="21">
        <f>SUM(O68*T66)+O68</f>
        <v>0</v>
      </c>
      <c r="T68" s="22">
        <f>SUM(S68/T64)</f>
        <v>0</v>
      </c>
      <c r="U68" s="23">
        <f>SUM(S68/T65)</f>
        <v>0</v>
      </c>
      <c r="V68" s="23"/>
    </row>
    <row r="69" spans="1:22" ht="14.25" customHeight="1">
      <c r="A69" s="25"/>
    </row>
    <row r="71" spans="1:22" ht="13.5" thickBot="1">
      <c r="A71" s="230" t="s">
        <v>93</v>
      </c>
      <c r="B71" s="230"/>
      <c r="C71" s="230"/>
      <c r="D71" s="230"/>
      <c r="E71" s="230"/>
      <c r="F71" s="230"/>
      <c r="G71" s="230"/>
      <c r="H71" s="189" t="s">
        <v>115</v>
      </c>
      <c r="I71" s="145"/>
      <c r="J71" s="27"/>
      <c r="K71" s="27"/>
      <c r="L71" s="27"/>
      <c r="M71" s="1"/>
      <c r="N71" s="27"/>
      <c r="O71" s="27"/>
      <c r="P71" s="27"/>
      <c r="Q71" s="1"/>
      <c r="R71" s="27"/>
      <c r="S71" s="27"/>
      <c r="T71" s="27"/>
      <c r="U71" s="1"/>
      <c r="V71" s="27"/>
    </row>
    <row r="72" spans="1:22">
      <c r="A72" s="185"/>
      <c r="B72" s="3"/>
      <c r="C72" s="231" t="s">
        <v>95</v>
      </c>
      <c r="D72" s="231"/>
      <c r="E72" s="231"/>
      <c r="F72" s="4"/>
      <c r="G72" s="232" t="s">
        <v>96</v>
      </c>
      <c r="H72" s="231"/>
      <c r="I72" s="231"/>
      <c r="J72" s="4"/>
      <c r="K72" s="231" t="s">
        <v>97</v>
      </c>
      <c r="L72" s="231"/>
      <c r="M72" s="231"/>
      <c r="N72" s="4"/>
      <c r="O72" s="231" t="s">
        <v>98</v>
      </c>
      <c r="P72" s="231"/>
      <c r="Q72" s="231"/>
      <c r="R72" s="4"/>
      <c r="S72" s="231" t="s">
        <v>99</v>
      </c>
      <c r="T72" s="231"/>
      <c r="U72" s="231"/>
      <c r="V72" s="4"/>
    </row>
    <row r="73" spans="1:22">
      <c r="A73" s="186"/>
      <c r="B73" s="3"/>
      <c r="C73" s="6" t="s">
        <v>100</v>
      </c>
      <c r="D73" s="190" t="s">
        <v>101</v>
      </c>
      <c r="E73" s="8"/>
      <c r="F73" s="7"/>
      <c r="G73" s="6" t="s">
        <v>100</v>
      </c>
      <c r="H73" s="7" t="str">
        <f>D73</f>
        <v>Acad. YR</v>
      </c>
      <c r="I73" s="8"/>
      <c r="J73" s="9"/>
      <c r="K73" s="6" t="s">
        <v>100</v>
      </c>
      <c r="L73" s="7" t="str">
        <f>D73</f>
        <v>Acad. YR</v>
      </c>
      <c r="M73" s="8"/>
      <c r="N73" s="9"/>
      <c r="O73" s="6" t="s">
        <v>100</v>
      </c>
      <c r="P73" s="7" t="str">
        <f>D73</f>
        <v>Acad. YR</v>
      </c>
      <c r="Q73" s="8"/>
      <c r="R73" s="9"/>
      <c r="S73" s="6" t="s">
        <v>100</v>
      </c>
      <c r="T73" s="7" t="str">
        <f>D73</f>
        <v>Acad. YR</v>
      </c>
      <c r="U73" s="8"/>
      <c r="V73" s="9"/>
    </row>
    <row r="74" spans="1:22">
      <c r="A74" s="186"/>
      <c r="B74" s="3"/>
      <c r="C74" s="6" t="s">
        <v>102</v>
      </c>
      <c r="D74" s="7">
        <f>IF(D73="Cal. YR",2080,IF(D73="Acad. YR",1360,IF(D73="Fac. 12 mo.",1720)))</f>
        <v>1360</v>
      </c>
      <c r="E74" s="8"/>
      <c r="F74" s="7"/>
      <c r="G74" s="6" t="s">
        <v>102</v>
      </c>
      <c r="H74" s="7">
        <f>IF(H73="Cal. YR",2080,IF(H73="Acad. YR",1360,IF(H73="Fac. 12 mo.",1720)))</f>
        <v>1360</v>
      </c>
      <c r="I74" s="8"/>
      <c r="J74" s="9"/>
      <c r="K74" s="6" t="s">
        <v>102</v>
      </c>
      <c r="L74" s="7">
        <f>IF(L73="Cal. YR",2080,IF(L73="Acad. YR",1360,IF(L73="Fac. 12 mo.",1720)))</f>
        <v>1360</v>
      </c>
      <c r="M74" s="8"/>
      <c r="N74" s="9"/>
      <c r="O74" s="6" t="s">
        <v>102</v>
      </c>
      <c r="P74" s="7">
        <f>IF(P73="Cal. YR",2080,IF(P73="Acad. YR",1360,IF(P73="Fac. 12 mo.",1720)))</f>
        <v>1360</v>
      </c>
      <c r="Q74" s="8"/>
      <c r="R74" s="9"/>
      <c r="S74" s="6" t="s">
        <v>102</v>
      </c>
      <c r="T74" s="7">
        <f>IF(T73="Cal. YR",2080,IF(T73="Acad. YR",1360,IF(T73="Fac. 12 mo.",1720)))</f>
        <v>1360</v>
      </c>
      <c r="U74" s="8"/>
      <c r="V74" s="9"/>
    </row>
    <row r="75" spans="1:22">
      <c r="A75" s="186"/>
      <c r="B75" s="3"/>
      <c r="C75" s="6" t="s">
        <v>103</v>
      </c>
      <c r="D75" s="7">
        <f>IF(D73="Cal. YR",12,IF(D73="Acad. YR",9,IF(D73="Fac. 12 mo.",12)))</f>
        <v>9</v>
      </c>
      <c r="E75" s="8"/>
      <c r="F75" s="7"/>
      <c r="G75" s="6" t="s">
        <v>103</v>
      </c>
      <c r="H75" s="7">
        <f>IF(H73="Cal. YR",12,IF(H73="Acad. YR",9,IF(H73="Fac. 12 mo.",12)))</f>
        <v>9</v>
      </c>
      <c r="I75" s="8"/>
      <c r="J75" s="9"/>
      <c r="K75" s="6" t="s">
        <v>103</v>
      </c>
      <c r="L75" s="7">
        <f>IF(L73="Cal. YR",12,IF(L73="Acad. YR",9,IF(L73="Fac. 12 mo.",12)))</f>
        <v>9</v>
      </c>
      <c r="M75" s="8"/>
      <c r="N75" s="9"/>
      <c r="O75" s="6" t="s">
        <v>103</v>
      </c>
      <c r="P75" s="7">
        <f>IF(P73="Cal. YR",12,IF(P73="Acad. YR",9,IF(P73="Fac. 12 mo.",12)))</f>
        <v>9</v>
      </c>
      <c r="Q75" s="8"/>
      <c r="R75" s="9"/>
      <c r="S75" s="6" t="s">
        <v>103</v>
      </c>
      <c r="T75" s="7">
        <f>IF(T73="Cal. YR",12,IF(T73="Acad. YR",9,IF(T73="Fac. 12 mo.",12)))</f>
        <v>9</v>
      </c>
      <c r="U75" s="8"/>
      <c r="V75" s="9"/>
    </row>
    <row r="76" spans="1:22">
      <c r="A76" s="5"/>
      <c r="B76" s="3"/>
      <c r="C76" s="11" t="s">
        <v>104</v>
      </c>
      <c r="D76" s="191">
        <v>4.4999999999999998E-2</v>
      </c>
      <c r="E76" s="12"/>
      <c r="F76" s="13"/>
      <c r="G76" s="11" t="s">
        <v>104</v>
      </c>
      <c r="H76" s="191">
        <v>4.4999999999999998E-2</v>
      </c>
      <c r="I76" s="12"/>
      <c r="J76" s="14"/>
      <c r="K76" s="11" t="s">
        <v>104</v>
      </c>
      <c r="L76" s="191">
        <v>4.4999999999999998E-2</v>
      </c>
      <c r="M76" s="12"/>
      <c r="N76" s="14"/>
      <c r="O76" s="11" t="s">
        <v>104</v>
      </c>
      <c r="P76" s="191">
        <v>4.4999999999999998E-2</v>
      </c>
      <c r="Q76" s="12"/>
      <c r="R76" s="14"/>
      <c r="S76" s="11" t="s">
        <v>104</v>
      </c>
      <c r="T76" s="191">
        <v>4.4999999999999998E-2</v>
      </c>
      <c r="U76" s="12"/>
      <c r="V76" s="14"/>
    </row>
    <row r="77" spans="1:22" ht="13.5" thickBot="1">
      <c r="A77" s="5" t="s">
        <v>105</v>
      </c>
      <c r="B77" s="15"/>
      <c r="C77" s="16" t="s">
        <v>106</v>
      </c>
      <c r="D77" s="17" t="s">
        <v>107</v>
      </c>
      <c r="E77" s="18" t="s">
        <v>108</v>
      </c>
      <c r="F77" s="19"/>
      <c r="G77" s="16" t="s">
        <v>106</v>
      </c>
      <c r="H77" s="17" t="s">
        <v>107</v>
      </c>
      <c r="I77" s="18" t="s">
        <v>108</v>
      </c>
      <c r="J77" s="20"/>
      <c r="K77" s="16" t="s">
        <v>106</v>
      </c>
      <c r="L77" s="17" t="s">
        <v>107</v>
      </c>
      <c r="M77" s="18" t="s">
        <v>108</v>
      </c>
      <c r="N77" s="20"/>
      <c r="O77" s="16" t="s">
        <v>106</v>
      </c>
      <c r="P77" s="17" t="s">
        <v>107</v>
      </c>
      <c r="Q77" s="18" t="s">
        <v>108</v>
      </c>
      <c r="R77" s="20"/>
      <c r="S77" s="16" t="s">
        <v>106</v>
      </c>
      <c r="T77" s="17" t="s">
        <v>107</v>
      </c>
      <c r="U77" s="18" t="s">
        <v>108</v>
      </c>
      <c r="V77" s="20"/>
    </row>
    <row r="78" spans="1:22" ht="13.5" thickBot="1">
      <c r="A78" s="187"/>
      <c r="B78" s="15"/>
      <c r="C78" s="21">
        <f>SUM(A78*D76)+A78</f>
        <v>0</v>
      </c>
      <c r="D78" s="22">
        <f>SUM(C78/D74)</f>
        <v>0</v>
      </c>
      <c r="E78" s="23">
        <f>SUM(C78/D75)</f>
        <v>0</v>
      </c>
      <c r="F78" s="24"/>
      <c r="G78" s="21">
        <f>SUM(C78*H76)+C78</f>
        <v>0</v>
      </c>
      <c r="H78" s="22">
        <f>SUM(G78/H74)</f>
        <v>0</v>
      </c>
      <c r="I78" s="23">
        <f>SUM(G78/H75)</f>
        <v>0</v>
      </c>
      <c r="J78" s="23"/>
      <c r="K78" s="21">
        <f>SUM(G78*L76)+G78</f>
        <v>0</v>
      </c>
      <c r="L78" s="22">
        <f>SUM(K78/L74)</f>
        <v>0</v>
      </c>
      <c r="M78" s="23">
        <f>SUM(K78/L75)</f>
        <v>0</v>
      </c>
      <c r="N78" s="23"/>
      <c r="O78" s="21">
        <f>SUM(K78*P76)+K78</f>
        <v>0</v>
      </c>
      <c r="P78" s="22">
        <f>SUM(O78/P74)</f>
        <v>0</v>
      </c>
      <c r="Q78" s="23">
        <f>SUM(O78/P75)</f>
        <v>0</v>
      </c>
      <c r="R78" s="23"/>
      <c r="S78" s="21">
        <f>SUM(O78*T76)+O78</f>
        <v>0</v>
      </c>
      <c r="T78" s="22">
        <f>SUM(S78/T74)</f>
        <v>0</v>
      </c>
      <c r="U78" s="23">
        <f>SUM(S78/T75)</f>
        <v>0</v>
      </c>
      <c r="V78" s="23"/>
    </row>
    <row r="81" spans="1:22" ht="13.5" thickBot="1">
      <c r="A81" s="230" t="s">
        <v>93</v>
      </c>
      <c r="B81" s="230"/>
      <c r="C81" s="230"/>
      <c r="D81" s="230"/>
      <c r="E81" s="230"/>
      <c r="F81" s="230"/>
      <c r="G81" s="230"/>
      <c r="H81" s="189" t="s">
        <v>116</v>
      </c>
      <c r="I81" s="189"/>
      <c r="J81" s="27"/>
      <c r="K81" s="27"/>
      <c r="L81" s="27"/>
      <c r="M81" s="1"/>
      <c r="N81" s="27"/>
      <c r="O81" s="27"/>
      <c r="P81" s="27"/>
      <c r="Q81" s="1"/>
      <c r="R81" s="27"/>
      <c r="S81" s="27"/>
      <c r="T81" s="27"/>
      <c r="U81" s="1"/>
      <c r="V81" s="27"/>
    </row>
    <row r="82" spans="1:22">
      <c r="A82" s="185"/>
      <c r="B82" s="3"/>
      <c r="C82" s="231" t="s">
        <v>95</v>
      </c>
      <c r="D82" s="231"/>
      <c r="E82" s="231"/>
      <c r="F82" s="4"/>
      <c r="G82" s="232" t="s">
        <v>96</v>
      </c>
      <c r="H82" s="231"/>
      <c r="I82" s="231"/>
      <c r="J82" s="4"/>
      <c r="K82" s="231" t="s">
        <v>97</v>
      </c>
      <c r="L82" s="231"/>
      <c r="M82" s="231"/>
      <c r="N82" s="4"/>
      <c r="O82" s="231" t="s">
        <v>98</v>
      </c>
      <c r="P82" s="231"/>
      <c r="Q82" s="231"/>
      <c r="R82" s="4"/>
      <c r="S82" s="231" t="s">
        <v>99</v>
      </c>
      <c r="T82" s="231"/>
      <c r="U82" s="231"/>
      <c r="V82" s="4"/>
    </row>
    <row r="83" spans="1:22">
      <c r="A83" s="186"/>
      <c r="B83" s="3"/>
      <c r="C83" s="6" t="s">
        <v>100</v>
      </c>
      <c r="D83" s="190" t="s">
        <v>101</v>
      </c>
      <c r="E83" s="8"/>
      <c r="F83" s="7"/>
      <c r="G83" s="6" t="s">
        <v>100</v>
      </c>
      <c r="H83" s="7" t="str">
        <f>D83</f>
        <v>Acad. YR</v>
      </c>
      <c r="I83" s="8"/>
      <c r="J83" s="9"/>
      <c r="K83" s="6" t="s">
        <v>100</v>
      </c>
      <c r="L83" s="7" t="str">
        <f>D83</f>
        <v>Acad. YR</v>
      </c>
      <c r="M83" s="8"/>
      <c r="N83" s="9"/>
      <c r="O83" s="6" t="s">
        <v>100</v>
      </c>
      <c r="P83" s="7" t="str">
        <f>D83</f>
        <v>Acad. YR</v>
      </c>
      <c r="Q83" s="8"/>
      <c r="R83" s="9"/>
      <c r="S83" s="6" t="s">
        <v>100</v>
      </c>
      <c r="T83" s="7" t="str">
        <f>D83</f>
        <v>Acad. YR</v>
      </c>
      <c r="U83" s="8"/>
      <c r="V83" s="9"/>
    </row>
    <row r="84" spans="1:22">
      <c r="A84" s="186"/>
      <c r="B84" s="3"/>
      <c r="C84" s="6" t="s">
        <v>102</v>
      </c>
      <c r="D84" s="7">
        <f>IF(D83="Cal. YR",2080,IF(D83="Acad. YR",1360,IF(D83="Fac. 12 mo.",1720)))</f>
        <v>1360</v>
      </c>
      <c r="E84" s="8"/>
      <c r="F84" s="7"/>
      <c r="G84" s="6" t="s">
        <v>102</v>
      </c>
      <c r="H84" s="7">
        <f>IF(H83="Cal. YR",2080,IF(H83="Acad. YR",1360,IF(H83="Fac. 12 mo.",1720)))</f>
        <v>1360</v>
      </c>
      <c r="I84" s="8"/>
      <c r="J84" s="9"/>
      <c r="K84" s="6" t="s">
        <v>102</v>
      </c>
      <c r="L84" s="7">
        <f>IF(L83="Cal. YR",2080,IF(L83="Acad. YR",1360,IF(L83="Fac. 12 mo.",1720)))</f>
        <v>1360</v>
      </c>
      <c r="M84" s="8"/>
      <c r="N84" s="9"/>
      <c r="O84" s="6" t="s">
        <v>102</v>
      </c>
      <c r="P84" s="7">
        <f>IF(P83="Cal. YR",2080,IF(P83="Acad. YR",1360,IF(P83="Fac. 12 mo.",1720)))</f>
        <v>1360</v>
      </c>
      <c r="Q84" s="8"/>
      <c r="R84" s="9"/>
      <c r="S84" s="6" t="s">
        <v>102</v>
      </c>
      <c r="T84" s="7">
        <f>IF(T83="Cal. YR",2080,IF(T83="Acad. YR",1360,IF(T83="Fac. 12 mo.",1720)))</f>
        <v>1360</v>
      </c>
      <c r="U84" s="8"/>
      <c r="V84" s="9"/>
    </row>
    <row r="85" spans="1:22">
      <c r="A85" s="186"/>
      <c r="B85" s="3"/>
      <c r="C85" s="6" t="s">
        <v>103</v>
      </c>
      <c r="D85" s="7">
        <f>IF(D83="Cal. YR",12,IF(D83="Acad. YR",9,IF(D83="Fac. 12 mo.",12)))</f>
        <v>9</v>
      </c>
      <c r="E85" s="8"/>
      <c r="F85" s="7"/>
      <c r="G85" s="6" t="s">
        <v>103</v>
      </c>
      <c r="H85" s="7">
        <f>IF(H83="Cal. YR",12,IF(H83="Acad. YR",9,IF(H83="Fac. 12 mo.",12)))</f>
        <v>9</v>
      </c>
      <c r="I85" s="8"/>
      <c r="J85" s="9"/>
      <c r="K85" s="6" t="s">
        <v>103</v>
      </c>
      <c r="L85" s="7">
        <f>IF(L83="Cal. YR",12,IF(L83="Acad. YR",9,IF(L83="Fac. 12 mo.",12)))</f>
        <v>9</v>
      </c>
      <c r="M85" s="8"/>
      <c r="N85" s="9"/>
      <c r="O85" s="6" t="s">
        <v>103</v>
      </c>
      <c r="P85" s="7">
        <f>IF(P83="Cal. YR",12,IF(P83="Acad. YR",9,IF(P83="Fac. 12 mo.",12)))</f>
        <v>9</v>
      </c>
      <c r="Q85" s="8"/>
      <c r="R85" s="9"/>
      <c r="S85" s="6" t="s">
        <v>103</v>
      </c>
      <c r="T85" s="7">
        <f>IF(T83="Cal. YR",12,IF(T83="Acad. YR",9,IF(T83="Fac. 12 mo.",12)))</f>
        <v>9</v>
      </c>
      <c r="U85" s="8"/>
      <c r="V85" s="9"/>
    </row>
    <row r="86" spans="1:22">
      <c r="A86" s="5"/>
      <c r="B86" s="3"/>
      <c r="C86" s="11" t="s">
        <v>104</v>
      </c>
      <c r="D86" s="191">
        <v>4.4999999999999998E-2</v>
      </c>
      <c r="E86" s="12"/>
      <c r="F86" s="13"/>
      <c r="G86" s="11" t="s">
        <v>104</v>
      </c>
      <c r="H86" s="191">
        <v>4.4999999999999998E-2</v>
      </c>
      <c r="I86" s="12"/>
      <c r="J86" s="14"/>
      <c r="K86" s="11" t="s">
        <v>104</v>
      </c>
      <c r="L86" s="191">
        <v>4.4999999999999998E-2</v>
      </c>
      <c r="M86" s="12"/>
      <c r="N86" s="14"/>
      <c r="O86" s="11" t="s">
        <v>104</v>
      </c>
      <c r="P86" s="191">
        <v>4.4999999999999998E-2</v>
      </c>
      <c r="Q86" s="12"/>
      <c r="R86" s="14"/>
      <c r="S86" s="11" t="s">
        <v>104</v>
      </c>
      <c r="T86" s="191">
        <v>4.4999999999999998E-2</v>
      </c>
      <c r="U86" s="12"/>
      <c r="V86" s="14"/>
    </row>
    <row r="87" spans="1:22" ht="13.5" thickBot="1">
      <c r="A87" s="5" t="s">
        <v>105</v>
      </c>
      <c r="B87" s="15"/>
      <c r="C87" s="16" t="s">
        <v>106</v>
      </c>
      <c r="D87" s="17" t="s">
        <v>107</v>
      </c>
      <c r="E87" s="18" t="s">
        <v>108</v>
      </c>
      <c r="F87" s="19"/>
      <c r="G87" s="16" t="s">
        <v>106</v>
      </c>
      <c r="H87" s="17" t="s">
        <v>107</v>
      </c>
      <c r="I87" s="18" t="s">
        <v>108</v>
      </c>
      <c r="J87" s="20"/>
      <c r="K87" s="16" t="s">
        <v>106</v>
      </c>
      <c r="L87" s="17" t="s">
        <v>107</v>
      </c>
      <c r="M87" s="18" t="s">
        <v>108</v>
      </c>
      <c r="N87" s="20"/>
      <c r="O87" s="16" t="s">
        <v>106</v>
      </c>
      <c r="P87" s="17" t="s">
        <v>107</v>
      </c>
      <c r="Q87" s="18" t="s">
        <v>108</v>
      </c>
      <c r="R87" s="20"/>
      <c r="S87" s="16" t="s">
        <v>106</v>
      </c>
      <c r="T87" s="17" t="s">
        <v>107</v>
      </c>
      <c r="U87" s="18" t="s">
        <v>108</v>
      </c>
      <c r="V87" s="20"/>
    </row>
    <row r="88" spans="1:22" ht="13.5" thickBot="1">
      <c r="A88" s="187"/>
      <c r="B88" s="15"/>
      <c r="C88" s="21">
        <f>SUM(A88*D86)+A88</f>
        <v>0</v>
      </c>
      <c r="D88" s="22">
        <f>SUM(C88/D84)</f>
        <v>0</v>
      </c>
      <c r="E88" s="23">
        <f>SUM(C88/D85)</f>
        <v>0</v>
      </c>
      <c r="F88" s="24"/>
      <c r="G88" s="21">
        <f>SUM(C88*H86)+C88</f>
        <v>0</v>
      </c>
      <c r="H88" s="22">
        <f>SUM(G88/H84)</f>
        <v>0</v>
      </c>
      <c r="I88" s="23">
        <f>SUM(G88/H85)</f>
        <v>0</v>
      </c>
      <c r="J88" s="23"/>
      <c r="K88" s="21">
        <f>SUM(G88*L86)+G88</f>
        <v>0</v>
      </c>
      <c r="L88" s="22">
        <f>SUM(K88/L84)</f>
        <v>0</v>
      </c>
      <c r="M88" s="23">
        <f>SUM(K88/L85)</f>
        <v>0</v>
      </c>
      <c r="N88" s="23"/>
      <c r="O88" s="21">
        <f>SUM(K88*P86)+K88</f>
        <v>0</v>
      </c>
      <c r="P88" s="22">
        <f>SUM(O88/P84)</f>
        <v>0</v>
      </c>
      <c r="Q88" s="23">
        <f>SUM(O88/P85)</f>
        <v>0</v>
      </c>
      <c r="R88" s="23"/>
      <c r="S88" s="21">
        <f>SUM(O88*T86)+O88</f>
        <v>0</v>
      </c>
      <c r="T88" s="22">
        <f>SUM(S88/T84)</f>
        <v>0</v>
      </c>
      <c r="U88" s="23">
        <f>SUM(S88/T85)</f>
        <v>0</v>
      </c>
      <c r="V88" s="23"/>
    </row>
    <row r="91" spans="1:22" ht="13.5" thickBot="1">
      <c r="A91" s="230" t="s">
        <v>93</v>
      </c>
      <c r="B91" s="230"/>
      <c r="C91" s="230"/>
      <c r="D91" s="230"/>
      <c r="E91" s="230"/>
      <c r="F91" s="230"/>
      <c r="G91" s="230"/>
      <c r="H91" s="189" t="s">
        <v>117</v>
      </c>
      <c r="I91" s="145"/>
      <c r="J91" s="27"/>
      <c r="K91" s="27"/>
      <c r="L91" s="27"/>
      <c r="M91" s="1"/>
      <c r="N91" s="27"/>
      <c r="O91" s="27"/>
      <c r="P91" s="27"/>
      <c r="Q91" s="1"/>
      <c r="R91" s="27"/>
      <c r="S91" s="27"/>
      <c r="T91" s="27"/>
      <c r="U91" s="1"/>
      <c r="V91" s="27"/>
    </row>
    <row r="92" spans="1:22">
      <c r="A92" s="185"/>
      <c r="B92" s="3"/>
      <c r="C92" s="231" t="s">
        <v>95</v>
      </c>
      <c r="D92" s="231"/>
      <c r="E92" s="231"/>
      <c r="F92" s="4"/>
      <c r="G92" s="232" t="s">
        <v>96</v>
      </c>
      <c r="H92" s="231"/>
      <c r="I92" s="231"/>
      <c r="J92" s="4"/>
      <c r="K92" s="231" t="s">
        <v>97</v>
      </c>
      <c r="L92" s="231"/>
      <c r="M92" s="231"/>
      <c r="N92" s="4"/>
      <c r="O92" s="231" t="s">
        <v>98</v>
      </c>
      <c r="P92" s="231"/>
      <c r="Q92" s="231"/>
      <c r="R92" s="4"/>
      <c r="S92" s="231" t="s">
        <v>99</v>
      </c>
      <c r="T92" s="231"/>
      <c r="U92" s="231"/>
      <c r="V92" s="4"/>
    </row>
    <row r="93" spans="1:22">
      <c r="A93" s="186"/>
      <c r="B93" s="3"/>
      <c r="C93" s="6" t="s">
        <v>100</v>
      </c>
      <c r="D93" s="190" t="s">
        <v>101</v>
      </c>
      <c r="E93" s="8"/>
      <c r="F93" s="7"/>
      <c r="G93" s="6" t="s">
        <v>100</v>
      </c>
      <c r="H93" s="7" t="str">
        <f>D93</f>
        <v>Acad. YR</v>
      </c>
      <c r="I93" s="8"/>
      <c r="J93" s="9"/>
      <c r="K93" s="6" t="s">
        <v>100</v>
      </c>
      <c r="L93" s="7" t="str">
        <f>D93</f>
        <v>Acad. YR</v>
      </c>
      <c r="M93" s="8"/>
      <c r="N93" s="9"/>
      <c r="O93" s="6" t="s">
        <v>100</v>
      </c>
      <c r="P93" s="7" t="str">
        <f>D93</f>
        <v>Acad. YR</v>
      </c>
      <c r="Q93" s="8"/>
      <c r="R93" s="9"/>
      <c r="S93" s="6" t="s">
        <v>100</v>
      </c>
      <c r="T93" s="7" t="str">
        <f>D93</f>
        <v>Acad. YR</v>
      </c>
      <c r="U93" s="8"/>
      <c r="V93" s="9"/>
    </row>
    <row r="94" spans="1:22">
      <c r="A94" s="186"/>
      <c r="B94" s="3"/>
      <c r="C94" s="6" t="s">
        <v>102</v>
      </c>
      <c r="D94" s="7">
        <f>IF(D93="Cal. YR",2080,IF(D93="Acad. YR",1360,IF(D93="Fac. 12 mo.",1720)))</f>
        <v>1360</v>
      </c>
      <c r="E94" s="8"/>
      <c r="F94" s="7"/>
      <c r="G94" s="6" t="s">
        <v>102</v>
      </c>
      <c r="H94" s="7">
        <f>IF(H93="Cal. YR",2080,IF(H93="Acad. YR",1360,IF(H93="Fac. 12 mo.",1720)))</f>
        <v>1360</v>
      </c>
      <c r="I94" s="8"/>
      <c r="J94" s="9"/>
      <c r="K94" s="6" t="s">
        <v>102</v>
      </c>
      <c r="L94" s="7">
        <f>IF(L93="Cal. YR",2080,IF(L93="Acad. YR",1360,IF(L93="Fac. 12 mo.",1720)))</f>
        <v>1360</v>
      </c>
      <c r="M94" s="8"/>
      <c r="N94" s="9"/>
      <c r="O94" s="6" t="s">
        <v>102</v>
      </c>
      <c r="P94" s="7">
        <f>IF(P93="Cal. YR",2080,IF(P93="Acad. YR",1360,IF(P93="Fac. 12 mo.",1720)))</f>
        <v>1360</v>
      </c>
      <c r="Q94" s="8"/>
      <c r="R94" s="9"/>
      <c r="S94" s="6" t="s">
        <v>102</v>
      </c>
      <c r="T94" s="7">
        <f>IF(T93="Cal. YR",2080,IF(T93="Acad. YR",1360,IF(T93="Fac. 12 mo.",1720)))</f>
        <v>1360</v>
      </c>
      <c r="U94" s="8"/>
      <c r="V94" s="9"/>
    </row>
    <row r="95" spans="1:22">
      <c r="A95" s="186"/>
      <c r="B95" s="3"/>
      <c r="C95" s="6" t="s">
        <v>103</v>
      </c>
      <c r="D95" s="7">
        <f>IF(D93="Cal. YR",12,IF(D93="Acad. YR",9,IF(D93="Fac. 12 mo.",12)))</f>
        <v>9</v>
      </c>
      <c r="E95" s="8"/>
      <c r="F95" s="7"/>
      <c r="G95" s="6" t="s">
        <v>103</v>
      </c>
      <c r="H95" s="7">
        <f>IF(H93="Cal. YR",12,IF(H93="Acad. YR",9,IF(H93="Fac. 12 mo.",12)))</f>
        <v>9</v>
      </c>
      <c r="I95" s="8"/>
      <c r="J95" s="9"/>
      <c r="K95" s="6" t="s">
        <v>103</v>
      </c>
      <c r="L95" s="7">
        <f>IF(L93="Cal. YR",12,IF(L93="Acad. YR",9,IF(L93="Fac. 12 mo.",12)))</f>
        <v>9</v>
      </c>
      <c r="M95" s="8"/>
      <c r="N95" s="9"/>
      <c r="O95" s="6" t="s">
        <v>103</v>
      </c>
      <c r="P95" s="7">
        <f>IF(P93="Cal. YR",12,IF(P93="Acad. YR",9,IF(P93="Fac. 12 mo.",12)))</f>
        <v>9</v>
      </c>
      <c r="Q95" s="8"/>
      <c r="R95" s="9"/>
      <c r="S95" s="6" t="s">
        <v>103</v>
      </c>
      <c r="T95" s="7">
        <f>IF(T93="Cal. YR",12,IF(T93="Acad. YR",9,IF(T93="Fac. 12 mo.",12)))</f>
        <v>9</v>
      </c>
      <c r="U95" s="8"/>
      <c r="V95" s="9"/>
    </row>
    <row r="96" spans="1:22">
      <c r="A96" s="5"/>
      <c r="B96" s="3"/>
      <c r="C96" s="11" t="s">
        <v>104</v>
      </c>
      <c r="D96" s="191">
        <v>4.4999999999999998E-2</v>
      </c>
      <c r="E96" s="12"/>
      <c r="F96" s="13"/>
      <c r="G96" s="11" t="s">
        <v>104</v>
      </c>
      <c r="H96" s="191">
        <v>4.4999999999999998E-2</v>
      </c>
      <c r="I96" s="12"/>
      <c r="J96" s="14"/>
      <c r="K96" s="11" t="s">
        <v>104</v>
      </c>
      <c r="L96" s="191">
        <v>4.4999999999999998E-2</v>
      </c>
      <c r="M96" s="12"/>
      <c r="N96" s="14"/>
      <c r="O96" s="11" t="s">
        <v>104</v>
      </c>
      <c r="P96" s="191">
        <v>4.4999999999999998E-2</v>
      </c>
      <c r="Q96" s="12"/>
      <c r="R96" s="14"/>
      <c r="S96" s="11" t="s">
        <v>104</v>
      </c>
      <c r="T96" s="191">
        <v>4.4999999999999998E-2</v>
      </c>
      <c r="U96" s="12"/>
      <c r="V96" s="14"/>
    </row>
    <row r="97" spans="1:22" ht="13.5" thickBot="1">
      <c r="A97" s="5" t="s">
        <v>105</v>
      </c>
      <c r="B97" s="15"/>
      <c r="C97" s="16" t="s">
        <v>106</v>
      </c>
      <c r="D97" s="17" t="s">
        <v>107</v>
      </c>
      <c r="E97" s="18" t="s">
        <v>108</v>
      </c>
      <c r="F97" s="19"/>
      <c r="G97" s="16" t="s">
        <v>106</v>
      </c>
      <c r="H97" s="17" t="s">
        <v>107</v>
      </c>
      <c r="I97" s="18" t="s">
        <v>108</v>
      </c>
      <c r="J97" s="20"/>
      <c r="K97" s="16" t="s">
        <v>106</v>
      </c>
      <c r="L97" s="17" t="s">
        <v>107</v>
      </c>
      <c r="M97" s="18" t="s">
        <v>108</v>
      </c>
      <c r="N97" s="20"/>
      <c r="O97" s="16" t="s">
        <v>106</v>
      </c>
      <c r="P97" s="17" t="s">
        <v>107</v>
      </c>
      <c r="Q97" s="18" t="s">
        <v>108</v>
      </c>
      <c r="R97" s="20"/>
      <c r="S97" s="16" t="s">
        <v>106</v>
      </c>
      <c r="T97" s="17" t="s">
        <v>107</v>
      </c>
      <c r="U97" s="18" t="s">
        <v>108</v>
      </c>
      <c r="V97" s="20"/>
    </row>
    <row r="98" spans="1:22" ht="13.5" thickBot="1">
      <c r="A98" s="187"/>
      <c r="B98" s="15"/>
      <c r="C98" s="21">
        <f>SUM(A98*D96)+A98</f>
        <v>0</v>
      </c>
      <c r="D98" s="22">
        <f>SUM(C98/D94)</f>
        <v>0</v>
      </c>
      <c r="E98" s="23">
        <f>SUM(C98/D95)</f>
        <v>0</v>
      </c>
      <c r="F98" s="24"/>
      <c r="G98" s="21">
        <f>SUM(C98*H96)+C98</f>
        <v>0</v>
      </c>
      <c r="H98" s="22">
        <f>SUM(G98/H94)</f>
        <v>0</v>
      </c>
      <c r="I98" s="23">
        <f>SUM(G98/H95)</f>
        <v>0</v>
      </c>
      <c r="J98" s="23"/>
      <c r="K98" s="21">
        <f>SUM(G98*L96)+G98</f>
        <v>0</v>
      </c>
      <c r="L98" s="22">
        <f>SUM(K98/L94)</f>
        <v>0</v>
      </c>
      <c r="M98" s="23">
        <f>SUM(K98/L95)</f>
        <v>0</v>
      </c>
      <c r="N98" s="23"/>
      <c r="O98" s="21">
        <f>SUM(K98*P96)+K98</f>
        <v>0</v>
      </c>
      <c r="P98" s="22">
        <f>SUM(O98/P94)</f>
        <v>0</v>
      </c>
      <c r="Q98" s="23">
        <f>SUM(O98/P95)</f>
        <v>0</v>
      </c>
      <c r="R98" s="23"/>
      <c r="S98" s="21">
        <f>SUM(O98*T96)+O98</f>
        <v>0</v>
      </c>
      <c r="T98" s="22">
        <f>SUM(S98/T94)</f>
        <v>0</v>
      </c>
      <c r="U98" s="23">
        <f>SUM(S98/T95)</f>
        <v>0</v>
      </c>
      <c r="V98" s="23"/>
    </row>
    <row r="101" spans="1:22" ht="13.5" thickBot="1">
      <c r="A101" s="230" t="s">
        <v>93</v>
      </c>
      <c r="B101" s="230"/>
      <c r="C101" s="230"/>
      <c r="D101" s="230"/>
      <c r="E101" s="230"/>
      <c r="F101" s="230"/>
      <c r="G101" s="230"/>
      <c r="H101" s="189" t="s">
        <v>118</v>
      </c>
      <c r="I101" s="189"/>
      <c r="J101" s="27"/>
      <c r="K101" s="27"/>
      <c r="L101" s="27"/>
      <c r="M101" s="1"/>
      <c r="N101" s="27"/>
      <c r="O101" s="27"/>
      <c r="P101" s="27"/>
      <c r="Q101" s="1"/>
      <c r="R101" s="27"/>
      <c r="S101" s="27"/>
      <c r="T101" s="27"/>
      <c r="U101" s="1"/>
      <c r="V101" s="27"/>
    </row>
    <row r="102" spans="1:22">
      <c r="A102" s="185"/>
      <c r="B102" s="3"/>
      <c r="C102" s="231" t="s">
        <v>95</v>
      </c>
      <c r="D102" s="231"/>
      <c r="E102" s="231"/>
      <c r="F102" s="4"/>
      <c r="G102" s="232" t="s">
        <v>96</v>
      </c>
      <c r="H102" s="231"/>
      <c r="I102" s="231"/>
      <c r="J102" s="4"/>
      <c r="K102" s="231" t="s">
        <v>97</v>
      </c>
      <c r="L102" s="231"/>
      <c r="M102" s="231"/>
      <c r="N102" s="4"/>
      <c r="O102" s="231" t="s">
        <v>98</v>
      </c>
      <c r="P102" s="231"/>
      <c r="Q102" s="231"/>
      <c r="R102" s="4"/>
      <c r="S102" s="231" t="s">
        <v>99</v>
      </c>
      <c r="T102" s="231"/>
      <c r="U102" s="231"/>
      <c r="V102" s="4"/>
    </row>
    <row r="103" spans="1:22">
      <c r="A103" s="186"/>
      <c r="B103" s="3"/>
      <c r="C103" s="6" t="s">
        <v>100</v>
      </c>
      <c r="D103" s="190" t="s">
        <v>101</v>
      </c>
      <c r="E103" s="8"/>
      <c r="F103" s="7"/>
      <c r="G103" s="6" t="s">
        <v>100</v>
      </c>
      <c r="H103" s="7" t="str">
        <f>D103</f>
        <v>Acad. YR</v>
      </c>
      <c r="I103" s="8"/>
      <c r="J103" s="9"/>
      <c r="K103" s="6" t="s">
        <v>100</v>
      </c>
      <c r="L103" s="7" t="str">
        <f>D103</f>
        <v>Acad. YR</v>
      </c>
      <c r="M103" s="8"/>
      <c r="N103" s="9"/>
      <c r="O103" s="6" t="s">
        <v>100</v>
      </c>
      <c r="P103" s="7" t="str">
        <f>D103</f>
        <v>Acad. YR</v>
      </c>
      <c r="Q103" s="8"/>
      <c r="R103" s="9"/>
      <c r="S103" s="6" t="s">
        <v>100</v>
      </c>
      <c r="T103" s="7" t="str">
        <f>D103</f>
        <v>Acad. YR</v>
      </c>
      <c r="U103" s="8"/>
      <c r="V103" s="9"/>
    </row>
    <row r="104" spans="1:22">
      <c r="A104" s="186"/>
      <c r="B104" s="3"/>
      <c r="C104" s="6" t="s">
        <v>102</v>
      </c>
      <c r="D104" s="7">
        <f>IF(D103="Cal. YR",2080,IF(D103="Acad. YR",1360,IF(D103="Fac. 12 mo.",1720)))</f>
        <v>1360</v>
      </c>
      <c r="E104" s="8"/>
      <c r="F104" s="7"/>
      <c r="G104" s="6" t="s">
        <v>102</v>
      </c>
      <c r="H104" s="7">
        <f>IF(H103="Cal. YR",2080,IF(H103="Acad. YR",1360,IF(H103="Fac. 12 mo.",1720)))</f>
        <v>1360</v>
      </c>
      <c r="I104" s="8"/>
      <c r="J104" s="9"/>
      <c r="K104" s="6" t="s">
        <v>102</v>
      </c>
      <c r="L104" s="7">
        <f>IF(L103="Cal. YR",2080,IF(L103="Acad. YR",1360,IF(L103="Fac. 12 mo.",1720)))</f>
        <v>1360</v>
      </c>
      <c r="M104" s="8"/>
      <c r="N104" s="9"/>
      <c r="O104" s="6" t="s">
        <v>102</v>
      </c>
      <c r="P104" s="7">
        <f>IF(P103="Cal. YR",2080,IF(P103="Acad. YR",1360,IF(P103="Fac. 12 mo.",1720)))</f>
        <v>1360</v>
      </c>
      <c r="Q104" s="8"/>
      <c r="R104" s="9"/>
      <c r="S104" s="6" t="s">
        <v>102</v>
      </c>
      <c r="T104" s="7">
        <f>IF(T103="Cal. YR",2080,IF(T103="Acad. YR",1360,IF(T103="Fac. 12 mo.",1720)))</f>
        <v>1360</v>
      </c>
      <c r="U104" s="8"/>
      <c r="V104" s="9"/>
    </row>
    <row r="105" spans="1:22">
      <c r="A105" s="186"/>
      <c r="B105" s="3"/>
      <c r="C105" s="6" t="s">
        <v>103</v>
      </c>
      <c r="D105" s="7">
        <f>IF(D103="Cal. YR",12,IF(D103="Acad. YR",9,IF(D103="Fac. 12 mo.",12)))</f>
        <v>9</v>
      </c>
      <c r="E105" s="8"/>
      <c r="F105" s="7"/>
      <c r="G105" s="6" t="s">
        <v>103</v>
      </c>
      <c r="H105" s="7">
        <f>IF(H103="Cal. YR",12,IF(H103="Acad. YR",9,IF(H103="Fac. 12 mo.",12)))</f>
        <v>9</v>
      </c>
      <c r="I105" s="8"/>
      <c r="J105" s="9"/>
      <c r="K105" s="6" t="s">
        <v>103</v>
      </c>
      <c r="L105" s="7">
        <f>IF(L103="Cal. YR",12,IF(L103="Acad. YR",9,IF(L103="Fac. 12 mo.",12)))</f>
        <v>9</v>
      </c>
      <c r="M105" s="8"/>
      <c r="N105" s="9"/>
      <c r="O105" s="6" t="s">
        <v>103</v>
      </c>
      <c r="P105" s="7">
        <f>IF(P103="Cal. YR",12,IF(P103="Acad. YR",9,IF(P103="Fac. 12 mo.",12)))</f>
        <v>9</v>
      </c>
      <c r="Q105" s="8"/>
      <c r="R105" s="9"/>
      <c r="S105" s="6" t="s">
        <v>103</v>
      </c>
      <c r="T105" s="7">
        <f>IF(T103="Cal. YR",12,IF(T103="Acad. YR",9,IF(T103="Fac. 12 mo.",12)))</f>
        <v>9</v>
      </c>
      <c r="U105" s="8"/>
      <c r="V105" s="9"/>
    </row>
    <row r="106" spans="1:22">
      <c r="A106" s="5"/>
      <c r="B106" s="3"/>
      <c r="C106" s="11" t="s">
        <v>104</v>
      </c>
      <c r="D106" s="191">
        <v>4.4999999999999998E-2</v>
      </c>
      <c r="E106" s="12"/>
      <c r="F106" s="13"/>
      <c r="G106" s="11" t="s">
        <v>104</v>
      </c>
      <c r="H106" s="191">
        <v>4.4999999999999998E-2</v>
      </c>
      <c r="I106" s="12"/>
      <c r="J106" s="14"/>
      <c r="K106" s="11" t="s">
        <v>104</v>
      </c>
      <c r="L106" s="191">
        <v>4.4999999999999998E-2</v>
      </c>
      <c r="M106" s="12"/>
      <c r="N106" s="14"/>
      <c r="O106" s="11" t="s">
        <v>104</v>
      </c>
      <c r="P106" s="191">
        <v>4.4999999999999998E-2</v>
      </c>
      <c r="Q106" s="12"/>
      <c r="R106" s="14"/>
      <c r="S106" s="11" t="s">
        <v>104</v>
      </c>
      <c r="T106" s="191">
        <v>4.4999999999999998E-2</v>
      </c>
      <c r="U106" s="12"/>
      <c r="V106" s="14"/>
    </row>
    <row r="107" spans="1:22" ht="13.5" thickBot="1">
      <c r="A107" s="5" t="s">
        <v>105</v>
      </c>
      <c r="B107" s="15"/>
      <c r="C107" s="16" t="s">
        <v>106</v>
      </c>
      <c r="D107" s="17" t="s">
        <v>107</v>
      </c>
      <c r="E107" s="18" t="s">
        <v>108</v>
      </c>
      <c r="F107" s="19"/>
      <c r="G107" s="16" t="s">
        <v>106</v>
      </c>
      <c r="H107" s="17" t="s">
        <v>107</v>
      </c>
      <c r="I107" s="18" t="s">
        <v>108</v>
      </c>
      <c r="J107" s="20"/>
      <c r="K107" s="16" t="s">
        <v>106</v>
      </c>
      <c r="L107" s="17" t="s">
        <v>107</v>
      </c>
      <c r="M107" s="18" t="s">
        <v>108</v>
      </c>
      <c r="N107" s="20"/>
      <c r="O107" s="16" t="s">
        <v>106</v>
      </c>
      <c r="P107" s="17" t="s">
        <v>107</v>
      </c>
      <c r="Q107" s="18" t="s">
        <v>108</v>
      </c>
      <c r="R107" s="20"/>
      <c r="S107" s="16" t="s">
        <v>106</v>
      </c>
      <c r="T107" s="17" t="s">
        <v>107</v>
      </c>
      <c r="U107" s="18" t="s">
        <v>108</v>
      </c>
      <c r="V107" s="20"/>
    </row>
    <row r="108" spans="1:22" ht="13.5" thickBot="1">
      <c r="A108" s="187"/>
      <c r="B108" s="15"/>
      <c r="C108" s="21">
        <f>SUM(A108*D106)+A108</f>
        <v>0</v>
      </c>
      <c r="D108" s="22">
        <f>SUM(C108/D104)</f>
        <v>0</v>
      </c>
      <c r="E108" s="23">
        <f>SUM(C108/D105)</f>
        <v>0</v>
      </c>
      <c r="F108" s="24"/>
      <c r="G108" s="21">
        <f>SUM(C108*H106)+C108</f>
        <v>0</v>
      </c>
      <c r="H108" s="22">
        <f>SUM(G108/H104)</f>
        <v>0</v>
      </c>
      <c r="I108" s="23">
        <f>SUM(G108/H105)</f>
        <v>0</v>
      </c>
      <c r="J108" s="23"/>
      <c r="K108" s="21">
        <f>SUM(G108*L106)+G108</f>
        <v>0</v>
      </c>
      <c r="L108" s="22">
        <f>SUM(K108/L104)</f>
        <v>0</v>
      </c>
      <c r="M108" s="23">
        <f>SUM(K108/L105)</f>
        <v>0</v>
      </c>
      <c r="N108" s="23"/>
      <c r="O108" s="21">
        <f>SUM(K108*P106)+K108</f>
        <v>0</v>
      </c>
      <c r="P108" s="22">
        <f>SUM(O108/P104)</f>
        <v>0</v>
      </c>
      <c r="Q108" s="23">
        <f>SUM(O108/P105)</f>
        <v>0</v>
      </c>
      <c r="R108" s="23"/>
      <c r="S108" s="21">
        <f>SUM(O108*T106)+O108</f>
        <v>0</v>
      </c>
      <c r="T108" s="22">
        <f>SUM(S108/T104)</f>
        <v>0</v>
      </c>
      <c r="U108" s="23">
        <f>SUM(S108/T105)</f>
        <v>0</v>
      </c>
      <c r="V108" s="23"/>
    </row>
    <row r="111" spans="1:22" ht="13.5" thickBot="1">
      <c r="A111" s="230" t="s">
        <v>93</v>
      </c>
      <c r="B111" s="230"/>
      <c r="C111" s="230"/>
      <c r="D111" s="230"/>
      <c r="E111" s="230"/>
      <c r="F111" s="230"/>
      <c r="G111" s="230"/>
      <c r="H111" s="189" t="s">
        <v>119</v>
      </c>
      <c r="I111" s="189"/>
      <c r="J111" s="27"/>
      <c r="K111" s="27"/>
      <c r="L111" s="27"/>
      <c r="M111" s="1"/>
      <c r="N111" s="27"/>
      <c r="O111" s="27"/>
      <c r="P111" s="27"/>
      <c r="Q111" s="1"/>
      <c r="R111" s="27"/>
      <c r="S111" s="27"/>
      <c r="T111" s="27"/>
      <c r="U111" s="1"/>
      <c r="V111" s="27"/>
    </row>
    <row r="112" spans="1:22">
      <c r="A112" s="185"/>
      <c r="B112" s="3"/>
      <c r="C112" s="231" t="s">
        <v>95</v>
      </c>
      <c r="D112" s="231"/>
      <c r="E112" s="231"/>
      <c r="F112" s="4"/>
      <c r="G112" s="232" t="s">
        <v>96</v>
      </c>
      <c r="H112" s="231"/>
      <c r="I112" s="231"/>
      <c r="J112" s="4"/>
      <c r="K112" s="231" t="s">
        <v>97</v>
      </c>
      <c r="L112" s="231"/>
      <c r="M112" s="231"/>
      <c r="N112" s="4"/>
      <c r="O112" s="231" t="s">
        <v>98</v>
      </c>
      <c r="P112" s="231"/>
      <c r="Q112" s="231"/>
      <c r="R112" s="4"/>
      <c r="S112" s="231" t="s">
        <v>99</v>
      </c>
      <c r="T112" s="231"/>
      <c r="U112" s="231"/>
      <c r="V112" s="4"/>
    </row>
    <row r="113" spans="1:22">
      <c r="A113" s="186"/>
      <c r="B113" s="3"/>
      <c r="C113" s="6" t="s">
        <v>100</v>
      </c>
      <c r="D113" s="190" t="s">
        <v>101</v>
      </c>
      <c r="E113" s="8"/>
      <c r="F113" s="7"/>
      <c r="G113" s="6" t="s">
        <v>100</v>
      </c>
      <c r="H113" s="7" t="str">
        <f>D113</f>
        <v>Acad. YR</v>
      </c>
      <c r="I113" s="8"/>
      <c r="J113" s="9"/>
      <c r="K113" s="6" t="s">
        <v>100</v>
      </c>
      <c r="L113" s="7" t="str">
        <f>D113</f>
        <v>Acad. YR</v>
      </c>
      <c r="M113" s="8"/>
      <c r="N113" s="9"/>
      <c r="O113" s="6" t="s">
        <v>100</v>
      </c>
      <c r="P113" s="7" t="str">
        <f>D113</f>
        <v>Acad. YR</v>
      </c>
      <c r="Q113" s="8"/>
      <c r="R113" s="9"/>
      <c r="S113" s="6" t="s">
        <v>100</v>
      </c>
      <c r="T113" s="7" t="str">
        <f>D113</f>
        <v>Acad. YR</v>
      </c>
      <c r="U113" s="8"/>
      <c r="V113" s="9"/>
    </row>
    <row r="114" spans="1:22">
      <c r="A114" s="186"/>
      <c r="B114" s="3"/>
      <c r="C114" s="6" t="s">
        <v>102</v>
      </c>
      <c r="D114" s="7">
        <f>IF(D113="Cal. YR",2080,IF(D113="Acad. YR",1360,IF(D113="Fac. 12 mo.",1720)))</f>
        <v>1360</v>
      </c>
      <c r="E114" s="8"/>
      <c r="F114" s="7"/>
      <c r="G114" s="6" t="s">
        <v>102</v>
      </c>
      <c r="H114" s="7">
        <f>IF(H113="Cal. YR",2080,IF(H113="Acad. YR",1360,IF(H113="Fac. 12 mo.",1720)))</f>
        <v>1360</v>
      </c>
      <c r="I114" s="8"/>
      <c r="J114" s="9"/>
      <c r="K114" s="6" t="s">
        <v>102</v>
      </c>
      <c r="L114" s="7">
        <f>IF(L113="Cal. YR",2080,IF(L113="Acad. YR",1360,IF(L113="Fac. 12 mo.",1720)))</f>
        <v>1360</v>
      </c>
      <c r="M114" s="8"/>
      <c r="N114" s="9"/>
      <c r="O114" s="6" t="s">
        <v>102</v>
      </c>
      <c r="P114" s="7">
        <f>IF(P113="Cal. YR",2080,IF(P113="Acad. YR",1360,IF(P113="Fac. 12 mo.",1720)))</f>
        <v>1360</v>
      </c>
      <c r="Q114" s="8"/>
      <c r="R114" s="9"/>
      <c r="S114" s="6" t="s">
        <v>102</v>
      </c>
      <c r="T114" s="7">
        <f>IF(T113="Cal. YR",2080,IF(T113="Acad. YR",1360,IF(T113="Fac. 12 mo.",1720)))</f>
        <v>1360</v>
      </c>
      <c r="U114" s="8"/>
      <c r="V114" s="9"/>
    </row>
    <row r="115" spans="1:22">
      <c r="A115" s="186"/>
      <c r="B115" s="3"/>
      <c r="C115" s="6" t="s">
        <v>103</v>
      </c>
      <c r="D115" s="7">
        <f>IF(D113="Cal. YR",12,IF(D113="Acad. YR",9,IF(D113="Fac. 12 mo.",12)))</f>
        <v>9</v>
      </c>
      <c r="E115" s="8"/>
      <c r="F115" s="7"/>
      <c r="G115" s="6" t="s">
        <v>103</v>
      </c>
      <c r="H115" s="7">
        <f>IF(H113="Cal. YR",12,IF(H113="Acad. YR",9,IF(H113="Fac. 12 mo.",12)))</f>
        <v>9</v>
      </c>
      <c r="I115" s="8"/>
      <c r="J115" s="9"/>
      <c r="K115" s="6" t="s">
        <v>103</v>
      </c>
      <c r="L115" s="7">
        <f>IF(L113="Cal. YR",12,IF(L113="Acad. YR",9,IF(L113="Fac. 12 mo.",12)))</f>
        <v>9</v>
      </c>
      <c r="M115" s="8"/>
      <c r="N115" s="9"/>
      <c r="O115" s="6" t="s">
        <v>103</v>
      </c>
      <c r="P115" s="7">
        <f>IF(P113="Cal. YR",12,IF(P113="Acad. YR",9,IF(P113="Fac. 12 mo.",12)))</f>
        <v>9</v>
      </c>
      <c r="Q115" s="8"/>
      <c r="R115" s="9"/>
      <c r="S115" s="6" t="s">
        <v>103</v>
      </c>
      <c r="T115" s="7">
        <f>IF(T113="Cal. YR",12,IF(T113="Acad. YR",9,IF(T113="Fac. 12 mo.",12)))</f>
        <v>9</v>
      </c>
      <c r="U115" s="8"/>
      <c r="V115" s="9"/>
    </row>
    <row r="116" spans="1:22">
      <c r="A116" s="5"/>
      <c r="B116" s="3"/>
      <c r="C116" s="11" t="s">
        <v>104</v>
      </c>
      <c r="D116" s="191">
        <v>4.4999999999999998E-2</v>
      </c>
      <c r="E116" s="12"/>
      <c r="F116" s="13"/>
      <c r="G116" s="11" t="s">
        <v>104</v>
      </c>
      <c r="H116" s="191">
        <v>4.4999999999999998E-2</v>
      </c>
      <c r="I116" s="12"/>
      <c r="J116" s="14"/>
      <c r="K116" s="11" t="s">
        <v>104</v>
      </c>
      <c r="L116" s="191">
        <v>4.4999999999999998E-2</v>
      </c>
      <c r="M116" s="12"/>
      <c r="N116" s="14"/>
      <c r="O116" s="11" t="s">
        <v>104</v>
      </c>
      <c r="P116" s="191">
        <v>4.4999999999999998E-2</v>
      </c>
      <c r="Q116" s="12"/>
      <c r="R116" s="14"/>
      <c r="S116" s="11" t="s">
        <v>104</v>
      </c>
      <c r="T116" s="191">
        <v>4.4999999999999998E-2</v>
      </c>
      <c r="U116" s="12"/>
      <c r="V116" s="14"/>
    </row>
    <row r="117" spans="1:22" ht="13.5" thickBot="1">
      <c r="A117" s="5" t="s">
        <v>105</v>
      </c>
      <c r="B117" s="15"/>
      <c r="C117" s="16" t="s">
        <v>106</v>
      </c>
      <c r="D117" s="17" t="s">
        <v>107</v>
      </c>
      <c r="E117" s="18" t="s">
        <v>108</v>
      </c>
      <c r="F117" s="19"/>
      <c r="G117" s="16" t="s">
        <v>106</v>
      </c>
      <c r="H117" s="17" t="s">
        <v>107</v>
      </c>
      <c r="I117" s="18" t="s">
        <v>108</v>
      </c>
      <c r="J117" s="20"/>
      <c r="K117" s="16" t="s">
        <v>106</v>
      </c>
      <c r="L117" s="17" t="s">
        <v>107</v>
      </c>
      <c r="M117" s="18" t="s">
        <v>108</v>
      </c>
      <c r="N117" s="20"/>
      <c r="O117" s="16" t="s">
        <v>106</v>
      </c>
      <c r="P117" s="17" t="s">
        <v>107</v>
      </c>
      <c r="Q117" s="18" t="s">
        <v>108</v>
      </c>
      <c r="R117" s="20"/>
      <c r="S117" s="16" t="s">
        <v>106</v>
      </c>
      <c r="T117" s="17" t="s">
        <v>107</v>
      </c>
      <c r="U117" s="18" t="s">
        <v>108</v>
      </c>
      <c r="V117" s="20"/>
    </row>
    <row r="118" spans="1:22" ht="13.5" thickBot="1">
      <c r="A118" s="187"/>
      <c r="B118" s="15"/>
      <c r="C118" s="21">
        <f>SUM(A118*D116)+A118</f>
        <v>0</v>
      </c>
      <c r="D118" s="22">
        <f>SUM(C118/D114)</f>
        <v>0</v>
      </c>
      <c r="E118" s="23">
        <f>SUM(C118/D115)</f>
        <v>0</v>
      </c>
      <c r="F118" s="24"/>
      <c r="G118" s="21">
        <f>SUM(C118*H116)+C118</f>
        <v>0</v>
      </c>
      <c r="H118" s="22">
        <f>SUM(G118/H114)</f>
        <v>0</v>
      </c>
      <c r="I118" s="23">
        <f>SUM(G118/H115)</f>
        <v>0</v>
      </c>
      <c r="J118" s="23"/>
      <c r="K118" s="21">
        <f>SUM(G118*L116)+G118</f>
        <v>0</v>
      </c>
      <c r="L118" s="22">
        <f>SUM(K118/L114)</f>
        <v>0</v>
      </c>
      <c r="M118" s="23">
        <f>SUM(K118/L115)</f>
        <v>0</v>
      </c>
      <c r="N118" s="23"/>
      <c r="O118" s="21">
        <f>SUM(K118*P116)+K118</f>
        <v>0</v>
      </c>
      <c r="P118" s="22">
        <f>SUM(O118/P114)</f>
        <v>0</v>
      </c>
      <c r="Q118" s="23">
        <f>SUM(O118/P115)</f>
        <v>0</v>
      </c>
      <c r="R118" s="23"/>
      <c r="S118" s="21">
        <f>SUM(O118*T116)+O118</f>
        <v>0</v>
      </c>
      <c r="T118" s="22">
        <f>SUM(S118/T114)</f>
        <v>0</v>
      </c>
      <c r="U118" s="23">
        <f>SUM(S118/T115)</f>
        <v>0</v>
      </c>
      <c r="V118" s="23"/>
    </row>
    <row r="121" spans="1:22" ht="13.5" thickBot="1">
      <c r="A121" s="230" t="s">
        <v>93</v>
      </c>
      <c r="B121" s="230"/>
      <c r="C121" s="230"/>
      <c r="D121" s="230"/>
      <c r="E121" s="230"/>
      <c r="F121" s="230"/>
      <c r="G121" s="230"/>
      <c r="H121" s="189" t="s">
        <v>120</v>
      </c>
      <c r="I121" s="189"/>
      <c r="J121" s="27"/>
      <c r="K121" s="27"/>
      <c r="L121" s="27"/>
      <c r="M121" s="1"/>
      <c r="N121" s="27"/>
      <c r="O121" s="27"/>
      <c r="P121" s="27"/>
      <c r="Q121" s="1"/>
      <c r="R121" s="27"/>
      <c r="S121" s="27"/>
      <c r="T121" s="27"/>
      <c r="U121" s="1"/>
      <c r="V121" s="27"/>
    </row>
    <row r="122" spans="1:22">
      <c r="A122" s="185"/>
      <c r="B122" s="3"/>
      <c r="C122" s="231" t="s">
        <v>95</v>
      </c>
      <c r="D122" s="231"/>
      <c r="E122" s="231"/>
      <c r="F122" s="4"/>
      <c r="G122" s="232" t="s">
        <v>96</v>
      </c>
      <c r="H122" s="231"/>
      <c r="I122" s="231"/>
      <c r="J122" s="4"/>
      <c r="K122" s="231" t="s">
        <v>97</v>
      </c>
      <c r="L122" s="231"/>
      <c r="M122" s="231"/>
      <c r="N122" s="4"/>
      <c r="O122" s="231" t="s">
        <v>98</v>
      </c>
      <c r="P122" s="231"/>
      <c r="Q122" s="231"/>
      <c r="R122" s="4"/>
      <c r="S122" s="231" t="s">
        <v>99</v>
      </c>
      <c r="T122" s="231"/>
      <c r="U122" s="231"/>
      <c r="V122" s="4"/>
    </row>
    <row r="123" spans="1:22">
      <c r="A123" s="186"/>
      <c r="B123" s="3"/>
      <c r="C123" s="6" t="s">
        <v>100</v>
      </c>
      <c r="D123" s="202" t="s">
        <v>101</v>
      </c>
      <c r="E123" s="8"/>
      <c r="F123" s="7"/>
      <c r="G123" s="6" t="s">
        <v>100</v>
      </c>
      <c r="H123" s="7" t="str">
        <f>D123</f>
        <v>Acad. YR</v>
      </c>
      <c r="I123" s="8"/>
      <c r="J123" s="9"/>
      <c r="K123" s="6" t="s">
        <v>100</v>
      </c>
      <c r="L123" s="7" t="str">
        <f>D123</f>
        <v>Acad. YR</v>
      </c>
      <c r="M123" s="8"/>
      <c r="N123" s="9"/>
      <c r="O123" s="6" t="s">
        <v>100</v>
      </c>
      <c r="P123" s="7" t="str">
        <f>D123</f>
        <v>Acad. YR</v>
      </c>
      <c r="Q123" s="8"/>
      <c r="R123" s="9"/>
      <c r="S123" s="6" t="s">
        <v>100</v>
      </c>
      <c r="T123" s="7" t="str">
        <f>D123</f>
        <v>Acad. YR</v>
      </c>
      <c r="U123" s="8"/>
      <c r="V123" s="9"/>
    </row>
    <row r="124" spans="1:22">
      <c r="A124" s="186"/>
      <c r="B124" s="3"/>
      <c r="C124" s="6" t="s">
        <v>102</v>
      </c>
      <c r="D124" s="7">
        <f>IF(D123="Cal. YR",2080,IF(D123="Acad. YR",1360,IF(D123="Fac. 12 mo.",1720)))</f>
        <v>1360</v>
      </c>
      <c r="E124" s="8"/>
      <c r="F124" s="7"/>
      <c r="G124" s="6" t="s">
        <v>102</v>
      </c>
      <c r="H124" s="7">
        <f>IF(H123="Cal. YR",2080,IF(H123="Acad. YR",1360,IF(H123="Fac. 12 mo.",1720)))</f>
        <v>1360</v>
      </c>
      <c r="I124" s="8"/>
      <c r="J124" s="9"/>
      <c r="K124" s="6" t="s">
        <v>102</v>
      </c>
      <c r="L124" s="7">
        <f>IF(L123="Cal. YR",2080,IF(L123="Acad. YR",1360,IF(L123="Fac. 12 mo.",1720)))</f>
        <v>1360</v>
      </c>
      <c r="M124" s="8"/>
      <c r="N124" s="9"/>
      <c r="O124" s="6" t="s">
        <v>102</v>
      </c>
      <c r="P124" s="7">
        <f>IF(P123="Cal. YR",2080,IF(P123="Acad. YR",1360,IF(P123="Fac. 12 mo.",1720)))</f>
        <v>1360</v>
      </c>
      <c r="Q124" s="8"/>
      <c r="R124" s="9"/>
      <c r="S124" s="6" t="s">
        <v>102</v>
      </c>
      <c r="T124" s="7">
        <f>IF(T123="Cal. YR",2080,IF(T123="Acad. YR",1360,IF(T123="Fac. 12 mo.",1720)))</f>
        <v>1360</v>
      </c>
      <c r="U124" s="8"/>
      <c r="V124" s="9"/>
    </row>
    <row r="125" spans="1:22">
      <c r="A125" s="186"/>
      <c r="B125" s="3"/>
      <c r="C125" s="6" t="s">
        <v>103</v>
      </c>
      <c r="D125" s="7">
        <f>IF(D123="Cal. YR",12,IF(D123="Acad. YR",9,IF(D123="Fac. 12 mo.",12)))</f>
        <v>9</v>
      </c>
      <c r="E125" s="8"/>
      <c r="F125" s="7"/>
      <c r="G125" s="6" t="s">
        <v>103</v>
      </c>
      <c r="H125" s="7">
        <f>IF(H123="Cal. YR",12,IF(H123="Acad. YR",9,IF(H123="Fac. 12 mo.",12)))</f>
        <v>9</v>
      </c>
      <c r="I125" s="8"/>
      <c r="J125" s="9"/>
      <c r="K125" s="6" t="s">
        <v>103</v>
      </c>
      <c r="L125" s="7">
        <f>IF(L123="Cal. YR",12,IF(L123="Acad. YR",9,IF(L123="Fac. 12 mo.",12)))</f>
        <v>9</v>
      </c>
      <c r="M125" s="8"/>
      <c r="N125" s="9"/>
      <c r="O125" s="6" t="s">
        <v>103</v>
      </c>
      <c r="P125" s="7">
        <f>IF(P123="Cal. YR",12,IF(P123="Acad. YR",9,IF(P123="Fac. 12 mo.",12)))</f>
        <v>9</v>
      </c>
      <c r="Q125" s="8"/>
      <c r="R125" s="9"/>
      <c r="S125" s="6" t="s">
        <v>103</v>
      </c>
      <c r="T125" s="7">
        <f>IF(T123="Cal. YR",12,IF(T123="Acad. YR",9,IF(T123="Fac. 12 mo.",12)))</f>
        <v>9</v>
      </c>
      <c r="U125" s="8"/>
      <c r="V125" s="9"/>
    </row>
    <row r="126" spans="1:22">
      <c r="A126" s="5"/>
      <c r="B126" s="3"/>
      <c r="C126" s="11" t="s">
        <v>104</v>
      </c>
      <c r="D126" s="105">
        <v>4.4999999999999998E-2</v>
      </c>
      <c r="E126" s="12"/>
      <c r="F126" s="13"/>
      <c r="G126" s="11" t="s">
        <v>104</v>
      </c>
      <c r="H126" s="105">
        <v>4.4999999999999998E-2</v>
      </c>
      <c r="I126" s="12"/>
      <c r="J126" s="14"/>
      <c r="K126" s="11" t="s">
        <v>104</v>
      </c>
      <c r="L126" s="105">
        <v>4.4999999999999998E-2</v>
      </c>
      <c r="M126" s="12"/>
      <c r="N126" s="14"/>
      <c r="O126" s="11" t="s">
        <v>104</v>
      </c>
      <c r="P126" s="105">
        <v>4.4999999999999998E-2</v>
      </c>
      <c r="Q126" s="12"/>
      <c r="R126" s="14"/>
      <c r="S126" s="11" t="s">
        <v>104</v>
      </c>
      <c r="T126" s="105">
        <v>4.4999999999999998E-2</v>
      </c>
      <c r="U126" s="12"/>
      <c r="V126" s="14"/>
    </row>
    <row r="127" spans="1:22" ht="13.5" thickBot="1">
      <c r="A127" s="5" t="s">
        <v>105</v>
      </c>
      <c r="B127" s="15"/>
      <c r="C127" s="16" t="s">
        <v>106</v>
      </c>
      <c r="D127" s="17" t="s">
        <v>107</v>
      </c>
      <c r="E127" s="18" t="s">
        <v>108</v>
      </c>
      <c r="F127" s="19"/>
      <c r="G127" s="16" t="s">
        <v>106</v>
      </c>
      <c r="H127" s="17" t="s">
        <v>107</v>
      </c>
      <c r="I127" s="18" t="s">
        <v>108</v>
      </c>
      <c r="J127" s="20"/>
      <c r="K127" s="16" t="s">
        <v>106</v>
      </c>
      <c r="L127" s="17" t="s">
        <v>107</v>
      </c>
      <c r="M127" s="18" t="s">
        <v>108</v>
      </c>
      <c r="N127" s="20"/>
      <c r="O127" s="16" t="s">
        <v>106</v>
      </c>
      <c r="P127" s="17" t="s">
        <v>107</v>
      </c>
      <c r="Q127" s="18" t="s">
        <v>108</v>
      </c>
      <c r="R127" s="20"/>
      <c r="S127" s="16" t="s">
        <v>106</v>
      </c>
      <c r="T127" s="17" t="s">
        <v>107</v>
      </c>
      <c r="U127" s="18" t="s">
        <v>108</v>
      </c>
      <c r="V127" s="20"/>
    </row>
    <row r="128" spans="1:22" ht="13.5" thickBot="1">
      <c r="A128" s="187"/>
      <c r="B128" s="15"/>
      <c r="C128" s="21">
        <f>SUM(A128*D126)+A128</f>
        <v>0</v>
      </c>
      <c r="D128" s="22">
        <f>SUM(C128/D124)</f>
        <v>0</v>
      </c>
      <c r="E128" s="23">
        <f>SUM(C128/D125)</f>
        <v>0</v>
      </c>
      <c r="F128" s="24"/>
      <c r="G128" s="21">
        <f>SUM(C128*H126)+C128</f>
        <v>0</v>
      </c>
      <c r="H128" s="22">
        <f>SUM(G128/H124)</f>
        <v>0</v>
      </c>
      <c r="I128" s="23">
        <f>SUM(G128/H125)</f>
        <v>0</v>
      </c>
      <c r="J128" s="23"/>
      <c r="K128" s="21">
        <f>SUM(G128*L126)+G128</f>
        <v>0</v>
      </c>
      <c r="L128" s="22">
        <f>SUM(K128/L124)</f>
        <v>0</v>
      </c>
      <c r="M128" s="23">
        <f>SUM(K128/L125)</f>
        <v>0</v>
      </c>
      <c r="N128" s="23"/>
      <c r="O128" s="21">
        <f>SUM(K128*P126)+K128</f>
        <v>0</v>
      </c>
      <c r="P128" s="22">
        <f>SUM(O128/P124)</f>
        <v>0</v>
      </c>
      <c r="Q128" s="23">
        <f>SUM(O128/P125)</f>
        <v>0</v>
      </c>
      <c r="R128" s="23"/>
      <c r="S128" s="21">
        <f>SUM(O128*T126)+O128</f>
        <v>0</v>
      </c>
      <c r="T128" s="22">
        <f>SUM(S128/T124)</f>
        <v>0</v>
      </c>
      <c r="U128" s="23">
        <f>SUM(S128/T125)</f>
        <v>0</v>
      </c>
      <c r="V128" s="23"/>
    </row>
    <row r="129" spans="1:22">
      <c r="A129" s="25"/>
    </row>
    <row r="131" spans="1:22" ht="13.5" thickBot="1">
      <c r="A131" s="230" t="s">
        <v>93</v>
      </c>
      <c r="B131" s="230"/>
      <c r="C131" s="230"/>
      <c r="D131" s="230"/>
      <c r="E131" s="230"/>
      <c r="F131" s="230"/>
      <c r="G131" s="230"/>
      <c r="H131" s="189" t="s">
        <v>121</v>
      </c>
      <c r="I131" s="145"/>
      <c r="J131" s="27"/>
      <c r="K131" s="27"/>
      <c r="L131" s="27"/>
      <c r="M131" s="1"/>
      <c r="N131" s="27"/>
      <c r="O131" s="27"/>
      <c r="P131" s="27"/>
      <c r="Q131" s="1"/>
      <c r="R131" s="27"/>
      <c r="S131" s="27"/>
      <c r="T131" s="27"/>
      <c r="U131" s="1"/>
      <c r="V131" s="27"/>
    </row>
    <row r="132" spans="1:22">
      <c r="A132" s="185"/>
      <c r="B132" s="3"/>
      <c r="C132" s="231" t="s">
        <v>95</v>
      </c>
      <c r="D132" s="231"/>
      <c r="E132" s="231"/>
      <c r="F132" s="4"/>
      <c r="G132" s="232" t="s">
        <v>96</v>
      </c>
      <c r="H132" s="231"/>
      <c r="I132" s="231"/>
      <c r="J132" s="4"/>
      <c r="K132" s="231" t="s">
        <v>97</v>
      </c>
      <c r="L132" s="231"/>
      <c r="M132" s="231"/>
      <c r="N132" s="4"/>
      <c r="O132" s="231" t="s">
        <v>98</v>
      </c>
      <c r="P132" s="231"/>
      <c r="Q132" s="231"/>
      <c r="R132" s="4"/>
      <c r="S132" s="231" t="s">
        <v>99</v>
      </c>
      <c r="T132" s="231"/>
      <c r="U132" s="231"/>
      <c r="V132" s="4"/>
    </row>
    <row r="133" spans="1:22">
      <c r="A133" s="186"/>
      <c r="B133" s="3"/>
      <c r="C133" s="6" t="s">
        <v>100</v>
      </c>
      <c r="D133" s="190" t="s">
        <v>101</v>
      </c>
      <c r="E133" s="8"/>
      <c r="F133" s="7"/>
      <c r="G133" s="6" t="s">
        <v>100</v>
      </c>
      <c r="H133" s="7" t="str">
        <f>D133</f>
        <v>Acad. YR</v>
      </c>
      <c r="I133" s="8"/>
      <c r="J133" s="9"/>
      <c r="K133" s="6" t="s">
        <v>100</v>
      </c>
      <c r="L133" s="7" t="str">
        <f>D133</f>
        <v>Acad. YR</v>
      </c>
      <c r="M133" s="8"/>
      <c r="N133" s="9"/>
      <c r="O133" s="6" t="s">
        <v>100</v>
      </c>
      <c r="P133" s="7" t="str">
        <f>D133</f>
        <v>Acad. YR</v>
      </c>
      <c r="Q133" s="8"/>
      <c r="R133" s="9"/>
      <c r="S133" s="6" t="s">
        <v>100</v>
      </c>
      <c r="T133" s="7" t="str">
        <f>D133</f>
        <v>Acad. YR</v>
      </c>
      <c r="U133" s="8"/>
      <c r="V133" s="9"/>
    </row>
    <row r="134" spans="1:22">
      <c r="A134" s="186"/>
      <c r="B134" s="3"/>
      <c r="C134" s="6" t="s">
        <v>102</v>
      </c>
      <c r="D134" s="7">
        <f>IF(D133="Cal. YR",2080,IF(D133="Acad. YR",1360,IF(D133="Fac. 12 mo.",1720)))</f>
        <v>1360</v>
      </c>
      <c r="E134" s="8"/>
      <c r="F134" s="7"/>
      <c r="G134" s="6" t="s">
        <v>102</v>
      </c>
      <c r="H134" s="7">
        <f>IF(H133="Cal. YR",2080,IF(H133="Acad. YR",1360,IF(H133="Fac. 12 mo.",1720)))</f>
        <v>1360</v>
      </c>
      <c r="I134" s="8"/>
      <c r="J134" s="9"/>
      <c r="K134" s="6" t="s">
        <v>102</v>
      </c>
      <c r="L134" s="7">
        <f>IF(L133="Cal. YR",2080,IF(L133="Acad. YR",1360,IF(L133="Fac. 12 mo.",1720)))</f>
        <v>1360</v>
      </c>
      <c r="M134" s="8"/>
      <c r="N134" s="9"/>
      <c r="O134" s="6" t="s">
        <v>102</v>
      </c>
      <c r="P134" s="7">
        <f>IF(P133="Cal. YR",2080,IF(P133="Acad. YR",1360,IF(P133="Fac. 12 mo.",1720)))</f>
        <v>1360</v>
      </c>
      <c r="Q134" s="8"/>
      <c r="R134" s="9"/>
      <c r="S134" s="6" t="s">
        <v>102</v>
      </c>
      <c r="T134" s="7">
        <f>IF(T133="Cal. YR",2080,IF(T133="Acad. YR",1360,IF(T133="Fac. 12 mo.",1720)))</f>
        <v>1360</v>
      </c>
      <c r="U134" s="8"/>
      <c r="V134" s="9"/>
    </row>
    <row r="135" spans="1:22">
      <c r="A135" s="186"/>
      <c r="B135" s="3"/>
      <c r="C135" s="6" t="s">
        <v>103</v>
      </c>
      <c r="D135" s="7">
        <f>IF(D133="Cal. YR",12,IF(D133="Acad. YR",9,IF(D133="Fac. 12 mo.",12)))</f>
        <v>9</v>
      </c>
      <c r="E135" s="8"/>
      <c r="F135" s="7"/>
      <c r="G135" s="6" t="s">
        <v>103</v>
      </c>
      <c r="H135" s="7">
        <f>IF(H133="Cal. YR",12,IF(H133="Acad. YR",9,IF(H133="Fac. 12 mo.",12)))</f>
        <v>9</v>
      </c>
      <c r="I135" s="8"/>
      <c r="J135" s="9"/>
      <c r="K135" s="6" t="s">
        <v>103</v>
      </c>
      <c r="L135" s="7">
        <f>IF(L133="Cal. YR",12,IF(L133="Acad. YR",9,IF(L133="Fac. 12 mo.",12)))</f>
        <v>9</v>
      </c>
      <c r="M135" s="8"/>
      <c r="N135" s="9"/>
      <c r="O135" s="6" t="s">
        <v>103</v>
      </c>
      <c r="P135" s="7">
        <f>IF(P133="Cal. YR",12,IF(P133="Acad. YR",9,IF(P133="Fac. 12 mo.",12)))</f>
        <v>9</v>
      </c>
      <c r="Q135" s="8"/>
      <c r="R135" s="9"/>
      <c r="S135" s="6" t="s">
        <v>103</v>
      </c>
      <c r="T135" s="7">
        <f>IF(T133="Cal. YR",12,IF(T133="Acad. YR",9,IF(T133="Fac. 12 mo.",12)))</f>
        <v>9</v>
      </c>
      <c r="U135" s="8"/>
      <c r="V135" s="9"/>
    </row>
    <row r="136" spans="1:22">
      <c r="A136" s="5"/>
      <c r="B136" s="3"/>
      <c r="C136" s="11" t="s">
        <v>104</v>
      </c>
      <c r="D136" s="191">
        <v>4.4999999999999998E-2</v>
      </c>
      <c r="E136" s="12"/>
      <c r="F136" s="13"/>
      <c r="G136" s="11" t="s">
        <v>104</v>
      </c>
      <c r="H136" s="191">
        <v>4.4999999999999998E-2</v>
      </c>
      <c r="I136" s="12"/>
      <c r="J136" s="14"/>
      <c r="K136" s="11" t="s">
        <v>104</v>
      </c>
      <c r="L136" s="191">
        <v>4.4999999999999998E-2</v>
      </c>
      <c r="M136" s="12"/>
      <c r="N136" s="14"/>
      <c r="O136" s="11" t="s">
        <v>104</v>
      </c>
      <c r="P136" s="191">
        <v>4.4999999999999998E-2</v>
      </c>
      <c r="Q136" s="12"/>
      <c r="R136" s="14"/>
      <c r="S136" s="11" t="s">
        <v>104</v>
      </c>
      <c r="T136" s="191">
        <v>4.4999999999999998E-2</v>
      </c>
      <c r="U136" s="12"/>
      <c r="V136" s="14"/>
    </row>
    <row r="137" spans="1:22" ht="13.5" thickBot="1">
      <c r="A137" s="5" t="s">
        <v>105</v>
      </c>
      <c r="B137" s="15"/>
      <c r="C137" s="16" t="s">
        <v>106</v>
      </c>
      <c r="D137" s="17" t="s">
        <v>107</v>
      </c>
      <c r="E137" s="18" t="s">
        <v>108</v>
      </c>
      <c r="F137" s="19"/>
      <c r="G137" s="16" t="s">
        <v>106</v>
      </c>
      <c r="H137" s="17" t="s">
        <v>107</v>
      </c>
      <c r="I137" s="18" t="s">
        <v>108</v>
      </c>
      <c r="J137" s="20"/>
      <c r="K137" s="16" t="s">
        <v>106</v>
      </c>
      <c r="L137" s="17" t="s">
        <v>107</v>
      </c>
      <c r="M137" s="18" t="s">
        <v>108</v>
      </c>
      <c r="N137" s="20"/>
      <c r="O137" s="16" t="s">
        <v>106</v>
      </c>
      <c r="P137" s="17" t="s">
        <v>107</v>
      </c>
      <c r="Q137" s="18" t="s">
        <v>108</v>
      </c>
      <c r="R137" s="20"/>
      <c r="S137" s="16" t="s">
        <v>106</v>
      </c>
      <c r="T137" s="17" t="s">
        <v>107</v>
      </c>
      <c r="U137" s="18" t="s">
        <v>108</v>
      </c>
      <c r="V137" s="20"/>
    </row>
    <row r="138" spans="1:22" ht="13.5" thickBot="1">
      <c r="A138" s="187"/>
      <c r="B138" s="15"/>
      <c r="C138" s="21">
        <f>SUM(A138*D136)+A138</f>
        <v>0</v>
      </c>
      <c r="D138" s="22">
        <f>SUM(C138/D134)</f>
        <v>0</v>
      </c>
      <c r="E138" s="23">
        <f>SUM(C138/D135)</f>
        <v>0</v>
      </c>
      <c r="F138" s="24"/>
      <c r="G138" s="21">
        <f>SUM(C138*H136)+C138</f>
        <v>0</v>
      </c>
      <c r="H138" s="22">
        <f>SUM(G138/H134)</f>
        <v>0</v>
      </c>
      <c r="I138" s="23">
        <f>SUM(G138/H135)</f>
        <v>0</v>
      </c>
      <c r="J138" s="23"/>
      <c r="K138" s="21">
        <f>SUM(G138*L136)+G138</f>
        <v>0</v>
      </c>
      <c r="L138" s="22">
        <f>SUM(K138/L134)</f>
        <v>0</v>
      </c>
      <c r="M138" s="23">
        <f>SUM(K138/L135)</f>
        <v>0</v>
      </c>
      <c r="N138" s="23"/>
      <c r="O138" s="21">
        <f>SUM(K138*P136)+K138</f>
        <v>0</v>
      </c>
      <c r="P138" s="22">
        <f>SUM(O138/P134)</f>
        <v>0</v>
      </c>
      <c r="Q138" s="23">
        <f>SUM(O138/P135)</f>
        <v>0</v>
      </c>
      <c r="R138" s="23"/>
      <c r="S138" s="21">
        <f>SUM(O138*T136)+O138</f>
        <v>0</v>
      </c>
      <c r="T138" s="22">
        <f>SUM(S138/T134)</f>
        <v>0</v>
      </c>
      <c r="U138" s="23">
        <f>SUM(S138/T135)</f>
        <v>0</v>
      </c>
      <c r="V138" s="23"/>
    </row>
    <row r="141" spans="1:22" ht="13.5" thickBot="1">
      <c r="A141" s="230" t="s">
        <v>93</v>
      </c>
      <c r="B141" s="230"/>
      <c r="C141" s="230"/>
      <c r="D141" s="230"/>
      <c r="E141" s="230"/>
      <c r="F141" s="230"/>
      <c r="G141" s="230"/>
      <c r="H141" s="189" t="s">
        <v>122</v>
      </c>
      <c r="I141" s="189"/>
      <c r="J141" s="27"/>
      <c r="K141" s="27"/>
      <c r="L141" s="27"/>
      <c r="M141" s="1"/>
      <c r="N141" s="27"/>
      <c r="O141" s="27"/>
      <c r="P141" s="27"/>
      <c r="Q141" s="1"/>
      <c r="R141" s="27"/>
      <c r="S141" s="27"/>
      <c r="T141" s="27"/>
      <c r="U141" s="1"/>
      <c r="V141" s="27"/>
    </row>
    <row r="142" spans="1:22">
      <c r="A142" s="185"/>
      <c r="B142" s="3"/>
      <c r="C142" s="231" t="s">
        <v>95</v>
      </c>
      <c r="D142" s="231"/>
      <c r="E142" s="231"/>
      <c r="F142" s="4"/>
      <c r="G142" s="232" t="s">
        <v>96</v>
      </c>
      <c r="H142" s="231"/>
      <c r="I142" s="231"/>
      <c r="J142" s="4"/>
      <c r="K142" s="231" t="s">
        <v>97</v>
      </c>
      <c r="L142" s="231"/>
      <c r="M142" s="231"/>
      <c r="N142" s="4"/>
      <c r="O142" s="231" t="s">
        <v>98</v>
      </c>
      <c r="P142" s="231"/>
      <c r="Q142" s="231"/>
      <c r="R142" s="4"/>
      <c r="S142" s="231" t="s">
        <v>99</v>
      </c>
      <c r="T142" s="231"/>
      <c r="U142" s="231"/>
      <c r="V142" s="4"/>
    </row>
    <row r="143" spans="1:22">
      <c r="A143" s="186"/>
      <c r="B143" s="3"/>
      <c r="C143" s="6" t="s">
        <v>100</v>
      </c>
      <c r="D143" s="190" t="s">
        <v>101</v>
      </c>
      <c r="E143" s="8"/>
      <c r="F143" s="7"/>
      <c r="G143" s="6" t="s">
        <v>100</v>
      </c>
      <c r="H143" s="7" t="str">
        <f>D143</f>
        <v>Acad. YR</v>
      </c>
      <c r="I143" s="8"/>
      <c r="J143" s="9"/>
      <c r="K143" s="6" t="s">
        <v>100</v>
      </c>
      <c r="L143" s="7" t="str">
        <f>D143</f>
        <v>Acad. YR</v>
      </c>
      <c r="M143" s="8"/>
      <c r="N143" s="9"/>
      <c r="O143" s="6" t="s">
        <v>100</v>
      </c>
      <c r="P143" s="7" t="str">
        <f>D143</f>
        <v>Acad. YR</v>
      </c>
      <c r="Q143" s="8"/>
      <c r="R143" s="9"/>
      <c r="S143" s="6" t="s">
        <v>100</v>
      </c>
      <c r="T143" s="7" t="str">
        <f>D143</f>
        <v>Acad. YR</v>
      </c>
      <c r="U143" s="8"/>
      <c r="V143" s="9"/>
    </row>
    <row r="144" spans="1:22">
      <c r="A144" s="186"/>
      <c r="B144" s="3"/>
      <c r="C144" s="6" t="s">
        <v>102</v>
      </c>
      <c r="D144" s="7">
        <f>IF(D143="Cal. YR",2080,IF(D143="Acad. YR",1360,IF(D143="Fac. 12 mo.",1720)))</f>
        <v>1360</v>
      </c>
      <c r="E144" s="8"/>
      <c r="F144" s="7"/>
      <c r="G144" s="6" t="s">
        <v>102</v>
      </c>
      <c r="H144" s="7">
        <f>IF(H143="Cal. YR",2080,IF(H143="Acad. YR",1360,IF(H143="Fac. 12 mo.",1720)))</f>
        <v>1360</v>
      </c>
      <c r="I144" s="8"/>
      <c r="J144" s="9"/>
      <c r="K144" s="6" t="s">
        <v>102</v>
      </c>
      <c r="L144" s="7">
        <f>IF(L143="Cal. YR",2080,IF(L143="Acad. YR",1360,IF(L143="Fac. 12 mo.",1720)))</f>
        <v>1360</v>
      </c>
      <c r="M144" s="8"/>
      <c r="N144" s="9"/>
      <c r="O144" s="6" t="s">
        <v>102</v>
      </c>
      <c r="P144" s="7">
        <f>IF(P143="Cal. YR",2080,IF(P143="Acad. YR",1360,IF(P143="Fac. 12 mo.",1720)))</f>
        <v>1360</v>
      </c>
      <c r="Q144" s="8"/>
      <c r="R144" s="9"/>
      <c r="S144" s="6" t="s">
        <v>102</v>
      </c>
      <c r="T144" s="7">
        <f>IF(T143="Cal. YR",2080,IF(T143="Acad. YR",1360,IF(T143="Fac. 12 mo.",1720)))</f>
        <v>1360</v>
      </c>
      <c r="U144" s="8"/>
      <c r="V144" s="9"/>
    </row>
    <row r="145" spans="1:22">
      <c r="A145" s="186"/>
      <c r="B145" s="3"/>
      <c r="C145" s="6" t="s">
        <v>103</v>
      </c>
      <c r="D145" s="7">
        <f>IF(D143="Cal. YR",12,IF(D143="Acad. YR",9,IF(D143="Fac. 12 mo.",12)))</f>
        <v>9</v>
      </c>
      <c r="E145" s="8"/>
      <c r="F145" s="7"/>
      <c r="G145" s="6" t="s">
        <v>103</v>
      </c>
      <c r="H145" s="7">
        <f>IF(H143="Cal. YR",12,IF(H143="Acad. YR",9,IF(H143="Fac. 12 mo.",12)))</f>
        <v>9</v>
      </c>
      <c r="I145" s="8"/>
      <c r="J145" s="9"/>
      <c r="K145" s="6" t="s">
        <v>103</v>
      </c>
      <c r="L145" s="7">
        <f>IF(L143="Cal. YR",12,IF(L143="Acad. YR",9,IF(L143="Fac. 12 mo.",12)))</f>
        <v>9</v>
      </c>
      <c r="M145" s="8"/>
      <c r="N145" s="9"/>
      <c r="O145" s="6" t="s">
        <v>103</v>
      </c>
      <c r="P145" s="7">
        <f>IF(P143="Cal. YR",12,IF(P143="Acad. YR",9,IF(P143="Fac. 12 mo.",12)))</f>
        <v>9</v>
      </c>
      <c r="Q145" s="8"/>
      <c r="R145" s="9"/>
      <c r="S145" s="6" t="s">
        <v>103</v>
      </c>
      <c r="T145" s="7">
        <f>IF(T143="Cal. YR",12,IF(T143="Acad. YR",9,IF(T143="Fac. 12 mo.",12)))</f>
        <v>9</v>
      </c>
      <c r="U145" s="8"/>
      <c r="V145" s="9"/>
    </row>
    <row r="146" spans="1:22">
      <c r="A146" s="5"/>
      <c r="B146" s="3"/>
      <c r="C146" s="11" t="s">
        <v>104</v>
      </c>
      <c r="D146" s="191">
        <v>4.4999999999999998E-2</v>
      </c>
      <c r="E146" s="12"/>
      <c r="F146" s="13"/>
      <c r="G146" s="11" t="s">
        <v>104</v>
      </c>
      <c r="H146" s="191">
        <v>4.4999999999999998E-2</v>
      </c>
      <c r="I146" s="12"/>
      <c r="J146" s="14"/>
      <c r="K146" s="11" t="s">
        <v>104</v>
      </c>
      <c r="L146" s="191">
        <v>4.4999999999999998E-2</v>
      </c>
      <c r="M146" s="12"/>
      <c r="N146" s="14"/>
      <c r="O146" s="11" t="s">
        <v>104</v>
      </c>
      <c r="P146" s="191">
        <v>4.4999999999999998E-2</v>
      </c>
      <c r="Q146" s="12"/>
      <c r="R146" s="14"/>
      <c r="S146" s="11" t="s">
        <v>104</v>
      </c>
      <c r="T146" s="191">
        <v>4.4999999999999998E-2</v>
      </c>
      <c r="U146" s="12"/>
      <c r="V146" s="14"/>
    </row>
    <row r="147" spans="1:22" ht="13.5" thickBot="1">
      <c r="A147" s="5" t="s">
        <v>105</v>
      </c>
      <c r="B147" s="15"/>
      <c r="C147" s="16" t="s">
        <v>106</v>
      </c>
      <c r="D147" s="17" t="s">
        <v>107</v>
      </c>
      <c r="E147" s="18" t="s">
        <v>108</v>
      </c>
      <c r="F147" s="19"/>
      <c r="G147" s="16" t="s">
        <v>106</v>
      </c>
      <c r="H147" s="17" t="s">
        <v>107</v>
      </c>
      <c r="I147" s="18" t="s">
        <v>108</v>
      </c>
      <c r="J147" s="20"/>
      <c r="K147" s="16" t="s">
        <v>106</v>
      </c>
      <c r="L147" s="17" t="s">
        <v>107</v>
      </c>
      <c r="M147" s="18" t="s">
        <v>108</v>
      </c>
      <c r="N147" s="20"/>
      <c r="O147" s="16" t="s">
        <v>106</v>
      </c>
      <c r="P147" s="17" t="s">
        <v>107</v>
      </c>
      <c r="Q147" s="18" t="s">
        <v>108</v>
      </c>
      <c r="R147" s="20"/>
      <c r="S147" s="16" t="s">
        <v>106</v>
      </c>
      <c r="T147" s="17" t="s">
        <v>107</v>
      </c>
      <c r="U147" s="18" t="s">
        <v>108</v>
      </c>
      <c r="V147" s="20"/>
    </row>
    <row r="148" spans="1:22" ht="13.5" thickBot="1">
      <c r="A148" s="188"/>
      <c r="B148" s="15"/>
      <c r="C148" s="21">
        <f>SUM(A148*D146)+A148</f>
        <v>0</v>
      </c>
      <c r="D148" s="22">
        <f>SUM(C148/D144)</f>
        <v>0</v>
      </c>
      <c r="E148" s="23">
        <f>SUM(C148/D145)</f>
        <v>0</v>
      </c>
      <c r="F148" s="24"/>
      <c r="G148" s="21">
        <f>SUM(C148*H146)+C148</f>
        <v>0</v>
      </c>
      <c r="H148" s="22">
        <f>SUM(G148/H144)</f>
        <v>0</v>
      </c>
      <c r="I148" s="23">
        <f>SUM(G148/H145)</f>
        <v>0</v>
      </c>
      <c r="J148" s="23"/>
      <c r="K148" s="21">
        <f>SUM(G148*L146)+G148</f>
        <v>0</v>
      </c>
      <c r="L148" s="22">
        <f>SUM(K148/L144)</f>
        <v>0</v>
      </c>
      <c r="M148" s="23">
        <f>SUM(K148/L145)</f>
        <v>0</v>
      </c>
      <c r="N148" s="23"/>
      <c r="O148" s="21">
        <f>SUM(K148*P146)+K148</f>
        <v>0</v>
      </c>
      <c r="P148" s="22">
        <f>SUM(O148/P144)</f>
        <v>0</v>
      </c>
      <c r="Q148" s="23">
        <f>SUM(O148/P145)</f>
        <v>0</v>
      </c>
      <c r="R148" s="23"/>
      <c r="S148" s="21">
        <f>SUM(O148*T146)+O148</f>
        <v>0</v>
      </c>
      <c r="T148" s="22">
        <f>SUM(S148/T144)</f>
        <v>0</v>
      </c>
      <c r="U148" s="23">
        <f>SUM(S148/T145)</f>
        <v>0</v>
      </c>
      <c r="V148" s="23"/>
    </row>
    <row r="151" spans="1:22" ht="13.5" thickBot="1">
      <c r="A151" s="230" t="s">
        <v>93</v>
      </c>
      <c r="B151" s="230"/>
      <c r="C151" s="230"/>
      <c r="D151" s="230"/>
      <c r="E151" s="230"/>
      <c r="F151" s="230"/>
      <c r="G151" s="230"/>
      <c r="H151" s="189" t="s">
        <v>123</v>
      </c>
      <c r="I151" s="145"/>
      <c r="J151" s="27"/>
      <c r="K151" s="27"/>
      <c r="L151" s="27"/>
      <c r="M151" s="1"/>
      <c r="N151" s="27"/>
      <c r="O151" s="27"/>
      <c r="P151" s="27"/>
      <c r="Q151" s="1"/>
      <c r="R151" s="27"/>
      <c r="S151" s="27"/>
      <c r="T151" s="27"/>
      <c r="U151" s="1"/>
      <c r="V151" s="27"/>
    </row>
    <row r="152" spans="1:22">
      <c r="A152" s="185"/>
      <c r="B152" s="3"/>
      <c r="C152" s="231" t="s">
        <v>95</v>
      </c>
      <c r="D152" s="231"/>
      <c r="E152" s="231"/>
      <c r="F152" s="4"/>
      <c r="G152" s="232" t="s">
        <v>96</v>
      </c>
      <c r="H152" s="231"/>
      <c r="I152" s="231"/>
      <c r="J152" s="4"/>
      <c r="K152" s="231" t="s">
        <v>97</v>
      </c>
      <c r="L152" s="231"/>
      <c r="M152" s="231"/>
      <c r="N152" s="4"/>
      <c r="O152" s="231" t="s">
        <v>98</v>
      </c>
      <c r="P152" s="231"/>
      <c r="Q152" s="231"/>
      <c r="R152" s="4"/>
      <c r="S152" s="231" t="s">
        <v>99</v>
      </c>
      <c r="T152" s="231"/>
      <c r="U152" s="231"/>
      <c r="V152" s="4"/>
    </row>
    <row r="153" spans="1:22">
      <c r="A153" s="186"/>
      <c r="B153" s="3"/>
      <c r="C153" s="6" t="s">
        <v>100</v>
      </c>
      <c r="D153" s="190" t="s">
        <v>101</v>
      </c>
      <c r="E153" s="8"/>
      <c r="F153" s="7"/>
      <c r="G153" s="6" t="s">
        <v>100</v>
      </c>
      <c r="H153" s="7" t="str">
        <f>D153</f>
        <v>Acad. YR</v>
      </c>
      <c r="I153" s="8"/>
      <c r="J153" s="9"/>
      <c r="K153" s="6" t="s">
        <v>100</v>
      </c>
      <c r="L153" s="7" t="str">
        <f>D153</f>
        <v>Acad. YR</v>
      </c>
      <c r="M153" s="8"/>
      <c r="N153" s="9"/>
      <c r="O153" s="6" t="s">
        <v>100</v>
      </c>
      <c r="P153" s="7" t="str">
        <f>D153</f>
        <v>Acad. YR</v>
      </c>
      <c r="Q153" s="8"/>
      <c r="R153" s="9"/>
      <c r="S153" s="6" t="s">
        <v>100</v>
      </c>
      <c r="T153" s="7" t="str">
        <f>D153</f>
        <v>Acad. YR</v>
      </c>
      <c r="U153" s="8"/>
      <c r="V153" s="9"/>
    </row>
    <row r="154" spans="1:22">
      <c r="A154" s="186"/>
      <c r="B154" s="3"/>
      <c r="C154" s="6" t="s">
        <v>102</v>
      </c>
      <c r="D154" s="7">
        <f>IF(D153="Cal. YR",2080,IF(D153="Acad. YR",1360,IF(D153="Fac. 12 mo.",1720)))</f>
        <v>1360</v>
      </c>
      <c r="E154" s="8"/>
      <c r="F154" s="7"/>
      <c r="G154" s="6" t="s">
        <v>102</v>
      </c>
      <c r="H154" s="7">
        <f>IF(H153="Cal. YR",2080,IF(H153="Acad. YR",1360,IF(H153="Fac. 12 mo.",1720)))</f>
        <v>1360</v>
      </c>
      <c r="I154" s="8"/>
      <c r="J154" s="9"/>
      <c r="K154" s="6" t="s">
        <v>102</v>
      </c>
      <c r="L154" s="7">
        <f>IF(L153="Cal. YR",2080,IF(L153="Acad. YR",1360,IF(L153="Fac. 12 mo.",1720)))</f>
        <v>1360</v>
      </c>
      <c r="M154" s="8"/>
      <c r="N154" s="9"/>
      <c r="O154" s="6" t="s">
        <v>102</v>
      </c>
      <c r="P154" s="7">
        <f>IF(P153="Cal. YR",2080,IF(P153="Acad. YR",1360,IF(P153="Fac. 12 mo.",1720)))</f>
        <v>1360</v>
      </c>
      <c r="Q154" s="8"/>
      <c r="R154" s="9"/>
      <c r="S154" s="6" t="s">
        <v>102</v>
      </c>
      <c r="T154" s="7">
        <f>IF(T153="Cal. YR",2080,IF(T153="Acad. YR",1360,IF(T153="Fac. 12 mo.",1720)))</f>
        <v>1360</v>
      </c>
      <c r="U154" s="8"/>
      <c r="V154" s="9"/>
    </row>
    <row r="155" spans="1:22">
      <c r="A155" s="186"/>
      <c r="B155" s="3"/>
      <c r="C155" s="6" t="s">
        <v>103</v>
      </c>
      <c r="D155" s="7">
        <f>IF(D153="Cal. YR",12,IF(D153="Acad. YR",9,IF(D153="Fac. 12 mo.",12)))</f>
        <v>9</v>
      </c>
      <c r="E155" s="8"/>
      <c r="F155" s="7"/>
      <c r="G155" s="6" t="s">
        <v>103</v>
      </c>
      <c r="H155" s="7">
        <f>IF(H153="Cal. YR",12,IF(H153="Acad. YR",9,IF(H153="Fac. 12 mo.",12)))</f>
        <v>9</v>
      </c>
      <c r="I155" s="8"/>
      <c r="J155" s="9"/>
      <c r="K155" s="6" t="s">
        <v>103</v>
      </c>
      <c r="L155" s="7">
        <f>IF(L153="Cal. YR",12,IF(L153="Acad. YR",9,IF(L153="Fac. 12 mo.",12)))</f>
        <v>9</v>
      </c>
      <c r="M155" s="8"/>
      <c r="N155" s="9"/>
      <c r="O155" s="6" t="s">
        <v>103</v>
      </c>
      <c r="P155" s="7">
        <f>IF(P153="Cal. YR",12,IF(P153="Acad. YR",9,IF(P153="Fac. 12 mo.",12)))</f>
        <v>9</v>
      </c>
      <c r="Q155" s="8"/>
      <c r="R155" s="9"/>
      <c r="S155" s="6" t="s">
        <v>103</v>
      </c>
      <c r="T155" s="7">
        <f>IF(T153="Cal. YR",12,IF(T153="Acad. YR",9,IF(T153="Fac. 12 mo.",12)))</f>
        <v>9</v>
      </c>
      <c r="U155" s="8"/>
      <c r="V155" s="9"/>
    </row>
    <row r="156" spans="1:22">
      <c r="A156" s="5"/>
      <c r="B156" s="3"/>
      <c r="C156" s="11" t="s">
        <v>104</v>
      </c>
      <c r="D156" s="191">
        <v>4.4999999999999998E-2</v>
      </c>
      <c r="E156" s="12"/>
      <c r="F156" s="13"/>
      <c r="G156" s="11" t="s">
        <v>104</v>
      </c>
      <c r="H156" s="191">
        <v>4.4999999999999998E-2</v>
      </c>
      <c r="I156" s="12"/>
      <c r="J156" s="14"/>
      <c r="K156" s="11" t="s">
        <v>104</v>
      </c>
      <c r="L156" s="191">
        <v>4.4999999999999998E-2</v>
      </c>
      <c r="M156" s="12"/>
      <c r="N156" s="14"/>
      <c r="O156" s="11" t="s">
        <v>104</v>
      </c>
      <c r="P156" s="191">
        <v>4.4999999999999998E-2</v>
      </c>
      <c r="Q156" s="12"/>
      <c r="R156" s="14"/>
      <c r="S156" s="11" t="s">
        <v>104</v>
      </c>
      <c r="T156" s="191">
        <v>4.4999999999999998E-2</v>
      </c>
      <c r="U156" s="12"/>
      <c r="V156" s="14"/>
    </row>
    <row r="157" spans="1:22" ht="13.5" thickBot="1">
      <c r="A157" s="5" t="s">
        <v>105</v>
      </c>
      <c r="B157" s="15"/>
      <c r="C157" s="16" t="s">
        <v>106</v>
      </c>
      <c r="D157" s="17" t="s">
        <v>107</v>
      </c>
      <c r="E157" s="18" t="s">
        <v>108</v>
      </c>
      <c r="F157" s="19"/>
      <c r="G157" s="16" t="s">
        <v>106</v>
      </c>
      <c r="H157" s="17" t="s">
        <v>107</v>
      </c>
      <c r="I157" s="18" t="s">
        <v>108</v>
      </c>
      <c r="J157" s="20"/>
      <c r="K157" s="16" t="s">
        <v>106</v>
      </c>
      <c r="L157" s="17" t="s">
        <v>107</v>
      </c>
      <c r="M157" s="18" t="s">
        <v>108</v>
      </c>
      <c r="N157" s="20"/>
      <c r="O157" s="16" t="s">
        <v>106</v>
      </c>
      <c r="P157" s="17" t="s">
        <v>107</v>
      </c>
      <c r="Q157" s="18" t="s">
        <v>108</v>
      </c>
      <c r="R157" s="20"/>
      <c r="S157" s="16" t="s">
        <v>106</v>
      </c>
      <c r="T157" s="17" t="s">
        <v>107</v>
      </c>
      <c r="U157" s="18" t="s">
        <v>108</v>
      </c>
      <c r="V157" s="20"/>
    </row>
    <row r="158" spans="1:22" ht="13.5" thickBot="1">
      <c r="A158" s="188"/>
      <c r="B158" s="15"/>
      <c r="C158" s="21">
        <f>SUM(A158*D156)+A158</f>
        <v>0</v>
      </c>
      <c r="D158" s="22">
        <f>SUM(C158/D154)</f>
        <v>0</v>
      </c>
      <c r="E158" s="23">
        <f>SUM(C158/D155)</f>
        <v>0</v>
      </c>
      <c r="F158" s="24"/>
      <c r="G158" s="21">
        <f>SUM(C158*H156)+C158</f>
        <v>0</v>
      </c>
      <c r="H158" s="22">
        <f>SUM(G158/H154)</f>
        <v>0</v>
      </c>
      <c r="I158" s="23">
        <f>SUM(G158/H155)</f>
        <v>0</v>
      </c>
      <c r="J158" s="23"/>
      <c r="K158" s="21">
        <f>SUM(G158*L156)+G158</f>
        <v>0</v>
      </c>
      <c r="L158" s="22">
        <f>SUM(K158/L154)</f>
        <v>0</v>
      </c>
      <c r="M158" s="23">
        <f>SUM(K158/L155)</f>
        <v>0</v>
      </c>
      <c r="N158" s="23"/>
      <c r="O158" s="21">
        <f>SUM(K158*P156)+K158</f>
        <v>0</v>
      </c>
      <c r="P158" s="22">
        <f>SUM(O158/P154)</f>
        <v>0</v>
      </c>
      <c r="Q158" s="23">
        <f>SUM(O158/P155)</f>
        <v>0</v>
      </c>
      <c r="R158" s="23"/>
      <c r="S158" s="21">
        <f>SUM(O158*T156)+O158</f>
        <v>0</v>
      </c>
      <c r="T158" s="22">
        <f>SUM(S158/T154)</f>
        <v>0</v>
      </c>
      <c r="U158" s="23">
        <f>SUM(S158/T155)</f>
        <v>0</v>
      </c>
      <c r="V158" s="23"/>
    </row>
    <row r="161" spans="1:22" ht="13.5" thickBot="1">
      <c r="A161" s="230" t="s">
        <v>93</v>
      </c>
      <c r="B161" s="230"/>
      <c r="C161" s="230"/>
      <c r="D161" s="230"/>
      <c r="E161" s="230"/>
      <c r="F161" s="230"/>
      <c r="G161" s="230"/>
      <c r="H161" s="189" t="s">
        <v>124</v>
      </c>
      <c r="I161" s="189"/>
      <c r="J161" s="27"/>
      <c r="K161" s="27"/>
      <c r="L161" s="27"/>
      <c r="M161" s="1"/>
      <c r="N161" s="27"/>
      <c r="O161" s="27"/>
      <c r="P161" s="27"/>
      <c r="Q161" s="1"/>
      <c r="R161" s="27"/>
      <c r="S161" s="27"/>
      <c r="T161" s="27"/>
      <c r="U161" s="1"/>
      <c r="V161" s="27"/>
    </row>
    <row r="162" spans="1:22">
      <c r="A162" s="185"/>
      <c r="B162" s="3"/>
      <c r="C162" s="231" t="s">
        <v>95</v>
      </c>
      <c r="D162" s="231"/>
      <c r="E162" s="231"/>
      <c r="F162" s="4"/>
      <c r="G162" s="232" t="s">
        <v>96</v>
      </c>
      <c r="H162" s="231"/>
      <c r="I162" s="231"/>
      <c r="J162" s="4"/>
      <c r="K162" s="231" t="s">
        <v>97</v>
      </c>
      <c r="L162" s="231"/>
      <c r="M162" s="231"/>
      <c r="N162" s="4"/>
      <c r="O162" s="231" t="s">
        <v>98</v>
      </c>
      <c r="P162" s="231"/>
      <c r="Q162" s="231"/>
      <c r="R162" s="4"/>
      <c r="S162" s="231" t="s">
        <v>99</v>
      </c>
      <c r="T162" s="231"/>
      <c r="U162" s="231"/>
      <c r="V162" s="4"/>
    </row>
    <row r="163" spans="1:22">
      <c r="A163" s="186"/>
      <c r="B163" s="3"/>
      <c r="C163" s="6" t="s">
        <v>100</v>
      </c>
      <c r="D163" s="190" t="s">
        <v>101</v>
      </c>
      <c r="E163" s="8"/>
      <c r="F163" s="7"/>
      <c r="G163" s="6" t="s">
        <v>100</v>
      </c>
      <c r="H163" s="7" t="str">
        <f>D163</f>
        <v>Acad. YR</v>
      </c>
      <c r="I163" s="8"/>
      <c r="J163" s="9"/>
      <c r="K163" s="6" t="s">
        <v>100</v>
      </c>
      <c r="L163" s="7" t="str">
        <f>D163</f>
        <v>Acad. YR</v>
      </c>
      <c r="M163" s="8"/>
      <c r="N163" s="9"/>
      <c r="O163" s="6" t="s">
        <v>100</v>
      </c>
      <c r="P163" s="7" t="str">
        <f>D163</f>
        <v>Acad. YR</v>
      </c>
      <c r="Q163" s="8"/>
      <c r="R163" s="9"/>
      <c r="S163" s="6" t="s">
        <v>100</v>
      </c>
      <c r="T163" s="7" t="str">
        <f>D163</f>
        <v>Acad. YR</v>
      </c>
      <c r="U163" s="8"/>
      <c r="V163" s="9"/>
    </row>
    <row r="164" spans="1:22">
      <c r="A164" s="186"/>
      <c r="B164" s="3"/>
      <c r="C164" s="6" t="s">
        <v>102</v>
      </c>
      <c r="D164" s="7">
        <f>IF(D163="Cal. YR",2080,IF(D163="Acad. YR",1360,IF(D163="Fac. 12 mo.",1720)))</f>
        <v>1360</v>
      </c>
      <c r="E164" s="8"/>
      <c r="F164" s="7"/>
      <c r="G164" s="6" t="s">
        <v>102</v>
      </c>
      <c r="H164" s="7">
        <f>IF(H163="Cal. YR",2080,IF(H163="Acad. YR",1360,IF(H163="Fac. 12 mo.",1720)))</f>
        <v>1360</v>
      </c>
      <c r="I164" s="8"/>
      <c r="J164" s="9"/>
      <c r="K164" s="6" t="s">
        <v>102</v>
      </c>
      <c r="L164" s="7">
        <f>IF(L163="Cal. YR",2080,IF(L163="Acad. YR",1360,IF(L163="Fac. 12 mo.",1720)))</f>
        <v>1360</v>
      </c>
      <c r="M164" s="8"/>
      <c r="N164" s="9"/>
      <c r="O164" s="6" t="s">
        <v>102</v>
      </c>
      <c r="P164" s="7">
        <f>IF(P163="Cal. YR",2080,IF(P163="Acad. YR",1360,IF(P163="Fac. 12 mo.",1720)))</f>
        <v>1360</v>
      </c>
      <c r="Q164" s="8"/>
      <c r="R164" s="9"/>
      <c r="S164" s="6" t="s">
        <v>102</v>
      </c>
      <c r="T164" s="7">
        <f>IF(T163="Cal. YR",2080,IF(T163="Acad. YR",1360,IF(T163="Fac. 12 mo.",1720)))</f>
        <v>1360</v>
      </c>
      <c r="U164" s="8"/>
      <c r="V164" s="9"/>
    </row>
    <row r="165" spans="1:22">
      <c r="A165" s="186"/>
      <c r="B165" s="3"/>
      <c r="C165" s="6" t="s">
        <v>103</v>
      </c>
      <c r="D165" s="7">
        <f>IF(D163="Cal. YR",12,IF(D163="Acad. YR",9,IF(D163="Fac. 12 mo.",12)))</f>
        <v>9</v>
      </c>
      <c r="E165" s="8"/>
      <c r="F165" s="7"/>
      <c r="G165" s="6" t="s">
        <v>103</v>
      </c>
      <c r="H165" s="7">
        <f>IF(H163="Cal. YR",12,IF(H163="Acad. YR",9,IF(H163="Fac. 12 mo.",12)))</f>
        <v>9</v>
      </c>
      <c r="I165" s="8"/>
      <c r="J165" s="9"/>
      <c r="K165" s="6" t="s">
        <v>103</v>
      </c>
      <c r="L165" s="7">
        <f>IF(L163="Cal. YR",12,IF(L163="Acad. YR",9,IF(L163="Fac. 12 mo.",12)))</f>
        <v>9</v>
      </c>
      <c r="M165" s="8"/>
      <c r="N165" s="9"/>
      <c r="O165" s="6" t="s">
        <v>103</v>
      </c>
      <c r="P165" s="7">
        <f>IF(P163="Cal. YR",12,IF(P163="Acad. YR",9,IF(P163="Fac. 12 mo.",12)))</f>
        <v>9</v>
      </c>
      <c r="Q165" s="8"/>
      <c r="R165" s="9"/>
      <c r="S165" s="6" t="s">
        <v>103</v>
      </c>
      <c r="T165" s="7">
        <f>IF(T163="Cal. YR",12,IF(T163="Acad. YR",9,IF(T163="Fac. 12 mo.",12)))</f>
        <v>9</v>
      </c>
      <c r="U165" s="8"/>
      <c r="V165" s="9"/>
    </row>
    <row r="166" spans="1:22">
      <c r="A166" s="5"/>
      <c r="B166" s="3"/>
      <c r="C166" s="11" t="s">
        <v>104</v>
      </c>
      <c r="D166" s="191">
        <v>4.4999999999999998E-2</v>
      </c>
      <c r="E166" s="12"/>
      <c r="F166" s="13"/>
      <c r="G166" s="11" t="s">
        <v>104</v>
      </c>
      <c r="H166" s="191">
        <v>4.4999999999999998E-2</v>
      </c>
      <c r="I166" s="12"/>
      <c r="J166" s="14"/>
      <c r="K166" s="11" t="s">
        <v>104</v>
      </c>
      <c r="L166" s="191">
        <v>4.4999999999999998E-2</v>
      </c>
      <c r="M166" s="12"/>
      <c r="N166" s="14"/>
      <c r="O166" s="11" t="s">
        <v>104</v>
      </c>
      <c r="P166" s="191">
        <v>4.4999999999999998E-2</v>
      </c>
      <c r="Q166" s="12"/>
      <c r="R166" s="14"/>
      <c r="S166" s="11" t="s">
        <v>104</v>
      </c>
      <c r="T166" s="191">
        <v>4.4999999999999998E-2</v>
      </c>
      <c r="U166" s="12"/>
      <c r="V166" s="14"/>
    </row>
    <row r="167" spans="1:22" ht="13.5" thickBot="1">
      <c r="A167" s="5" t="s">
        <v>105</v>
      </c>
      <c r="B167" s="15"/>
      <c r="C167" s="16" t="s">
        <v>106</v>
      </c>
      <c r="D167" s="17" t="s">
        <v>107</v>
      </c>
      <c r="E167" s="18" t="s">
        <v>108</v>
      </c>
      <c r="F167" s="19"/>
      <c r="G167" s="16" t="s">
        <v>106</v>
      </c>
      <c r="H167" s="17" t="s">
        <v>107</v>
      </c>
      <c r="I167" s="18" t="s">
        <v>108</v>
      </c>
      <c r="J167" s="20"/>
      <c r="K167" s="16" t="s">
        <v>106</v>
      </c>
      <c r="L167" s="17" t="s">
        <v>107</v>
      </c>
      <c r="M167" s="18" t="s">
        <v>108</v>
      </c>
      <c r="N167" s="20"/>
      <c r="O167" s="16" t="s">
        <v>106</v>
      </c>
      <c r="P167" s="17" t="s">
        <v>107</v>
      </c>
      <c r="Q167" s="18" t="s">
        <v>108</v>
      </c>
      <c r="R167" s="20"/>
      <c r="S167" s="16" t="s">
        <v>106</v>
      </c>
      <c r="T167" s="17" t="s">
        <v>107</v>
      </c>
      <c r="U167" s="18" t="s">
        <v>108</v>
      </c>
      <c r="V167" s="20"/>
    </row>
    <row r="168" spans="1:22" ht="13.5" thickBot="1">
      <c r="A168" s="188"/>
      <c r="B168" s="15"/>
      <c r="C168" s="21">
        <f>SUM(A168*D166)+A168</f>
        <v>0</v>
      </c>
      <c r="D168" s="22">
        <f>SUM(C168/D164)</f>
        <v>0</v>
      </c>
      <c r="E168" s="23">
        <f>SUM(C168/D165)</f>
        <v>0</v>
      </c>
      <c r="F168" s="24"/>
      <c r="G168" s="21">
        <f>SUM(C168*H166)+C168</f>
        <v>0</v>
      </c>
      <c r="H168" s="22">
        <f>SUM(G168/H164)</f>
        <v>0</v>
      </c>
      <c r="I168" s="23">
        <f>SUM(G168/H165)</f>
        <v>0</v>
      </c>
      <c r="J168" s="23"/>
      <c r="K168" s="21">
        <f>SUM(G168*L166)+G168</f>
        <v>0</v>
      </c>
      <c r="L168" s="22">
        <f>SUM(K168/L164)</f>
        <v>0</v>
      </c>
      <c r="M168" s="23">
        <f>SUM(K168/L165)</f>
        <v>0</v>
      </c>
      <c r="N168" s="23"/>
      <c r="O168" s="21">
        <f>SUM(K168*P166)+K168</f>
        <v>0</v>
      </c>
      <c r="P168" s="22">
        <f>SUM(O168/P164)</f>
        <v>0</v>
      </c>
      <c r="Q168" s="23">
        <f>SUM(O168/P165)</f>
        <v>0</v>
      </c>
      <c r="R168" s="23"/>
      <c r="S168" s="21">
        <f>SUM(O168*T166)+O168</f>
        <v>0</v>
      </c>
      <c r="T168" s="22">
        <f>SUM(S168/T164)</f>
        <v>0</v>
      </c>
      <c r="U168" s="23">
        <f>SUM(S168/T165)</f>
        <v>0</v>
      </c>
      <c r="V168" s="23"/>
    </row>
    <row r="171" spans="1:22" ht="13.5" thickBot="1">
      <c r="A171" s="230" t="s">
        <v>93</v>
      </c>
      <c r="B171" s="230"/>
      <c r="C171" s="230"/>
      <c r="D171" s="230"/>
      <c r="E171" s="230"/>
      <c r="F171" s="230"/>
      <c r="G171" s="230"/>
      <c r="H171" s="189" t="s">
        <v>125</v>
      </c>
      <c r="I171" s="189"/>
      <c r="J171" s="27"/>
      <c r="K171" s="27"/>
      <c r="L171" s="27"/>
      <c r="M171" s="1"/>
      <c r="N171" s="27"/>
      <c r="O171" s="27"/>
      <c r="P171" s="27"/>
      <c r="Q171" s="1"/>
      <c r="R171" s="27"/>
      <c r="S171" s="27"/>
      <c r="T171" s="27"/>
      <c r="U171" s="1"/>
      <c r="V171" s="27"/>
    </row>
    <row r="172" spans="1:22">
      <c r="A172" s="185"/>
      <c r="B172" s="3"/>
      <c r="C172" s="231" t="s">
        <v>95</v>
      </c>
      <c r="D172" s="231"/>
      <c r="E172" s="231"/>
      <c r="F172" s="4"/>
      <c r="G172" s="232" t="s">
        <v>96</v>
      </c>
      <c r="H172" s="231"/>
      <c r="I172" s="231"/>
      <c r="J172" s="4"/>
      <c r="K172" s="231" t="s">
        <v>97</v>
      </c>
      <c r="L172" s="231"/>
      <c r="M172" s="231"/>
      <c r="N172" s="4"/>
      <c r="O172" s="231" t="s">
        <v>98</v>
      </c>
      <c r="P172" s="231"/>
      <c r="Q172" s="231"/>
      <c r="R172" s="4"/>
      <c r="S172" s="231" t="s">
        <v>99</v>
      </c>
      <c r="T172" s="231"/>
      <c r="U172" s="231"/>
      <c r="V172" s="4"/>
    </row>
    <row r="173" spans="1:22">
      <c r="A173" s="186"/>
      <c r="B173" s="3"/>
      <c r="C173" s="6" t="s">
        <v>100</v>
      </c>
      <c r="D173" s="190" t="s">
        <v>101</v>
      </c>
      <c r="E173" s="8"/>
      <c r="F173" s="7"/>
      <c r="G173" s="6" t="s">
        <v>100</v>
      </c>
      <c r="H173" s="7" t="str">
        <f>D173</f>
        <v>Acad. YR</v>
      </c>
      <c r="I173" s="8"/>
      <c r="J173" s="9"/>
      <c r="K173" s="6" t="s">
        <v>100</v>
      </c>
      <c r="L173" s="7" t="str">
        <f>D173</f>
        <v>Acad. YR</v>
      </c>
      <c r="M173" s="8"/>
      <c r="N173" s="9"/>
      <c r="O173" s="6" t="s">
        <v>100</v>
      </c>
      <c r="P173" s="7" t="str">
        <f>D173</f>
        <v>Acad. YR</v>
      </c>
      <c r="Q173" s="8"/>
      <c r="R173" s="9"/>
      <c r="S173" s="6" t="s">
        <v>100</v>
      </c>
      <c r="T173" s="7" t="str">
        <f>D173</f>
        <v>Acad. YR</v>
      </c>
      <c r="U173" s="8"/>
      <c r="V173" s="9"/>
    </row>
    <row r="174" spans="1:22">
      <c r="A174" s="186"/>
      <c r="B174" s="3"/>
      <c r="C174" s="6" t="s">
        <v>102</v>
      </c>
      <c r="D174" s="7">
        <f>IF(D173="Cal. YR",2080,IF(D173="Acad. YR",1360,IF(D173="Fac. 12 mo.",1720)))</f>
        <v>1360</v>
      </c>
      <c r="E174" s="8"/>
      <c r="F174" s="7"/>
      <c r="G174" s="6" t="s">
        <v>102</v>
      </c>
      <c r="H174" s="7">
        <f>IF(H173="Cal. YR",2080,IF(H173="Acad. YR",1360,IF(H173="Fac. 12 mo.",1720)))</f>
        <v>1360</v>
      </c>
      <c r="I174" s="8"/>
      <c r="J174" s="9"/>
      <c r="K174" s="6" t="s">
        <v>102</v>
      </c>
      <c r="L174" s="7">
        <f>IF(L173="Cal. YR",2080,IF(L173="Acad. YR",1360,IF(L173="Fac. 12 mo.",1720)))</f>
        <v>1360</v>
      </c>
      <c r="M174" s="8"/>
      <c r="N174" s="9"/>
      <c r="O174" s="6" t="s">
        <v>102</v>
      </c>
      <c r="P174" s="7">
        <f>IF(P173="Cal. YR",2080,IF(P173="Acad. YR",1360,IF(P173="Fac. 12 mo.",1720)))</f>
        <v>1360</v>
      </c>
      <c r="Q174" s="8"/>
      <c r="R174" s="9"/>
      <c r="S174" s="6" t="s">
        <v>102</v>
      </c>
      <c r="T174" s="7">
        <f>IF(T173="Cal. YR",2080,IF(T173="Acad. YR",1360,IF(T173="Fac. 12 mo.",1720)))</f>
        <v>1360</v>
      </c>
      <c r="U174" s="8"/>
      <c r="V174" s="9"/>
    </row>
    <row r="175" spans="1:22">
      <c r="A175" s="186"/>
      <c r="B175" s="3"/>
      <c r="C175" s="6" t="s">
        <v>103</v>
      </c>
      <c r="D175" s="7">
        <f>IF(D173="Cal. YR",12,IF(D173="Acad. YR",9,IF(D173="Fac. 12 mo.",12)))</f>
        <v>9</v>
      </c>
      <c r="E175" s="8"/>
      <c r="F175" s="7"/>
      <c r="G175" s="6" t="s">
        <v>103</v>
      </c>
      <c r="H175" s="7">
        <f>IF(H173="Cal. YR",12,IF(H173="Acad. YR",9,IF(H173="Fac. 12 mo.",12)))</f>
        <v>9</v>
      </c>
      <c r="I175" s="8"/>
      <c r="J175" s="9"/>
      <c r="K175" s="6" t="s">
        <v>103</v>
      </c>
      <c r="L175" s="7">
        <f>IF(L173="Cal. YR",12,IF(L173="Acad. YR",9,IF(L173="Fac. 12 mo.",12)))</f>
        <v>9</v>
      </c>
      <c r="M175" s="8"/>
      <c r="N175" s="9"/>
      <c r="O175" s="6" t="s">
        <v>103</v>
      </c>
      <c r="P175" s="7">
        <f>IF(P173="Cal. YR",12,IF(P173="Acad. YR",9,IF(P173="Fac. 12 mo.",12)))</f>
        <v>9</v>
      </c>
      <c r="Q175" s="8"/>
      <c r="R175" s="9"/>
      <c r="S175" s="6" t="s">
        <v>103</v>
      </c>
      <c r="T175" s="7">
        <f>IF(T173="Cal. YR",12,IF(T173="Acad. YR",9,IF(T173="Fac. 12 mo.",12)))</f>
        <v>9</v>
      </c>
      <c r="U175" s="8"/>
      <c r="V175" s="9"/>
    </row>
    <row r="176" spans="1:22">
      <c r="A176" s="5"/>
      <c r="B176" s="3"/>
      <c r="C176" s="11" t="s">
        <v>104</v>
      </c>
      <c r="D176" s="191">
        <v>4.4999999999999998E-2</v>
      </c>
      <c r="E176" s="12"/>
      <c r="F176" s="13"/>
      <c r="G176" s="11" t="s">
        <v>104</v>
      </c>
      <c r="H176" s="191">
        <v>4.4999999999999998E-2</v>
      </c>
      <c r="I176" s="12"/>
      <c r="J176" s="14"/>
      <c r="K176" s="11" t="s">
        <v>104</v>
      </c>
      <c r="L176" s="191">
        <v>4.4999999999999998E-2</v>
      </c>
      <c r="M176" s="12"/>
      <c r="N176" s="14"/>
      <c r="O176" s="11" t="s">
        <v>104</v>
      </c>
      <c r="P176" s="191">
        <v>4.4999999999999998E-2</v>
      </c>
      <c r="Q176" s="12"/>
      <c r="R176" s="14"/>
      <c r="S176" s="11" t="s">
        <v>104</v>
      </c>
      <c r="T176" s="191">
        <v>4.4999999999999998E-2</v>
      </c>
      <c r="U176" s="12"/>
      <c r="V176" s="14"/>
    </row>
    <row r="177" spans="1:22" ht="13.5" thickBot="1">
      <c r="A177" s="5" t="s">
        <v>105</v>
      </c>
      <c r="B177" s="15"/>
      <c r="C177" s="16" t="s">
        <v>106</v>
      </c>
      <c r="D177" s="17" t="s">
        <v>107</v>
      </c>
      <c r="E177" s="18" t="s">
        <v>108</v>
      </c>
      <c r="F177" s="19"/>
      <c r="G177" s="16" t="s">
        <v>106</v>
      </c>
      <c r="H177" s="17" t="s">
        <v>107</v>
      </c>
      <c r="I177" s="18" t="s">
        <v>108</v>
      </c>
      <c r="J177" s="20"/>
      <c r="K177" s="16" t="s">
        <v>106</v>
      </c>
      <c r="L177" s="17" t="s">
        <v>107</v>
      </c>
      <c r="M177" s="18" t="s">
        <v>108</v>
      </c>
      <c r="N177" s="20"/>
      <c r="O177" s="16" t="s">
        <v>106</v>
      </c>
      <c r="P177" s="17" t="s">
        <v>107</v>
      </c>
      <c r="Q177" s="18" t="s">
        <v>108</v>
      </c>
      <c r="R177" s="20"/>
      <c r="S177" s="16" t="s">
        <v>106</v>
      </c>
      <c r="T177" s="17" t="s">
        <v>107</v>
      </c>
      <c r="U177" s="18" t="s">
        <v>108</v>
      </c>
      <c r="V177" s="20"/>
    </row>
    <row r="178" spans="1:22" ht="13.5" thickBot="1">
      <c r="A178" s="188"/>
      <c r="B178" s="15"/>
      <c r="C178" s="21">
        <f>SUM(A178*D176)+A178</f>
        <v>0</v>
      </c>
      <c r="D178" s="22">
        <f>SUM(C178/D174)</f>
        <v>0</v>
      </c>
      <c r="E178" s="23">
        <f>SUM(C178/D175)</f>
        <v>0</v>
      </c>
      <c r="F178" s="24"/>
      <c r="G178" s="21">
        <f>SUM(C178*H176)+C178</f>
        <v>0</v>
      </c>
      <c r="H178" s="22">
        <f>SUM(G178/H174)</f>
        <v>0</v>
      </c>
      <c r="I178" s="23">
        <f>SUM(G178/H175)</f>
        <v>0</v>
      </c>
      <c r="J178" s="23"/>
      <c r="K178" s="21">
        <f>SUM(G178*L176)+G178</f>
        <v>0</v>
      </c>
      <c r="L178" s="22">
        <f>SUM(K178/L174)</f>
        <v>0</v>
      </c>
      <c r="M178" s="23">
        <f>SUM(K178/L175)</f>
        <v>0</v>
      </c>
      <c r="N178" s="23"/>
      <c r="O178" s="21">
        <f>SUM(K178*P176)+K178</f>
        <v>0</v>
      </c>
      <c r="P178" s="22">
        <f>SUM(O178/P174)</f>
        <v>0</v>
      </c>
      <c r="Q178" s="23">
        <f>SUM(O178/P175)</f>
        <v>0</v>
      </c>
      <c r="R178" s="23"/>
      <c r="S178" s="21">
        <f>SUM(O178*T176)+O178</f>
        <v>0</v>
      </c>
      <c r="T178" s="22">
        <f>SUM(S178/T174)</f>
        <v>0</v>
      </c>
      <c r="U178" s="23">
        <f>SUM(S178/T175)</f>
        <v>0</v>
      </c>
      <c r="V178" s="23"/>
    </row>
    <row r="181" spans="1:22" ht="13.5" thickBot="1">
      <c r="A181" s="230" t="s">
        <v>93</v>
      </c>
      <c r="B181" s="230"/>
      <c r="C181" s="230"/>
      <c r="D181" s="230"/>
      <c r="E181" s="230"/>
      <c r="F181" s="230"/>
      <c r="G181" s="230"/>
      <c r="H181" s="189" t="s">
        <v>126</v>
      </c>
      <c r="I181" s="189"/>
      <c r="J181" s="27"/>
      <c r="K181" s="27"/>
      <c r="L181" s="27"/>
      <c r="M181" s="1"/>
      <c r="N181" s="27"/>
      <c r="O181" s="27"/>
      <c r="P181" s="27"/>
      <c r="Q181" s="1"/>
      <c r="R181" s="27"/>
      <c r="S181" s="27"/>
      <c r="T181" s="27"/>
      <c r="U181" s="1"/>
      <c r="V181" s="27"/>
    </row>
    <row r="182" spans="1:22">
      <c r="A182" s="185"/>
      <c r="B182" s="3"/>
      <c r="C182" s="231" t="s">
        <v>95</v>
      </c>
      <c r="D182" s="231"/>
      <c r="E182" s="231"/>
      <c r="F182" s="4"/>
      <c r="G182" s="232" t="s">
        <v>96</v>
      </c>
      <c r="H182" s="231"/>
      <c r="I182" s="231"/>
      <c r="J182" s="4"/>
      <c r="K182" s="231" t="s">
        <v>97</v>
      </c>
      <c r="L182" s="231"/>
      <c r="M182" s="231"/>
      <c r="N182" s="4"/>
      <c r="O182" s="231" t="s">
        <v>98</v>
      </c>
      <c r="P182" s="231"/>
      <c r="Q182" s="231"/>
      <c r="R182" s="4"/>
      <c r="S182" s="231" t="s">
        <v>99</v>
      </c>
      <c r="T182" s="231"/>
      <c r="U182" s="231"/>
      <c r="V182" s="4"/>
    </row>
    <row r="183" spans="1:22">
      <c r="A183" s="186"/>
      <c r="B183" s="3"/>
      <c r="C183" s="6" t="s">
        <v>100</v>
      </c>
      <c r="D183" s="202" t="s">
        <v>101</v>
      </c>
      <c r="E183" s="8"/>
      <c r="F183" s="7"/>
      <c r="G183" s="6" t="s">
        <v>100</v>
      </c>
      <c r="H183" s="7" t="str">
        <f>D183</f>
        <v>Acad. YR</v>
      </c>
      <c r="I183" s="8"/>
      <c r="J183" s="9"/>
      <c r="K183" s="6" t="s">
        <v>100</v>
      </c>
      <c r="L183" s="7" t="str">
        <f>D183</f>
        <v>Acad. YR</v>
      </c>
      <c r="M183" s="8"/>
      <c r="N183" s="9"/>
      <c r="O183" s="6" t="s">
        <v>100</v>
      </c>
      <c r="P183" s="7" t="str">
        <f>D183</f>
        <v>Acad. YR</v>
      </c>
      <c r="Q183" s="8"/>
      <c r="R183" s="9"/>
      <c r="S183" s="6" t="s">
        <v>100</v>
      </c>
      <c r="T183" s="7" t="str">
        <f>D183</f>
        <v>Acad. YR</v>
      </c>
      <c r="U183" s="8"/>
      <c r="V183" s="9"/>
    </row>
    <row r="184" spans="1:22">
      <c r="A184" s="186"/>
      <c r="B184" s="3"/>
      <c r="C184" s="6" t="s">
        <v>102</v>
      </c>
      <c r="D184" s="7">
        <f>IF(D183="Cal. YR",2080,IF(D183="Acad. YR",1360,IF(D183="Fac. 12 mo.",1720)))</f>
        <v>1360</v>
      </c>
      <c r="E184" s="8"/>
      <c r="F184" s="7"/>
      <c r="G184" s="6" t="s">
        <v>102</v>
      </c>
      <c r="H184" s="7">
        <f>IF(H183="Cal. YR",2080,IF(H183="Acad. YR",1360,IF(H183="Fac. 12 mo.",1720)))</f>
        <v>1360</v>
      </c>
      <c r="I184" s="8"/>
      <c r="J184" s="9"/>
      <c r="K184" s="6" t="s">
        <v>102</v>
      </c>
      <c r="L184" s="7">
        <f>IF(L183="Cal. YR",2080,IF(L183="Acad. YR",1360,IF(L183="Fac. 12 mo.",1720)))</f>
        <v>1360</v>
      </c>
      <c r="M184" s="8"/>
      <c r="N184" s="9"/>
      <c r="O184" s="6" t="s">
        <v>102</v>
      </c>
      <c r="P184" s="7">
        <f>IF(P183="Cal. YR",2080,IF(P183="Acad. YR",1360,IF(P183="Fac. 12 mo.",1720)))</f>
        <v>1360</v>
      </c>
      <c r="Q184" s="8"/>
      <c r="R184" s="9"/>
      <c r="S184" s="6" t="s">
        <v>102</v>
      </c>
      <c r="T184" s="7">
        <f>IF(T183="Cal. YR",2080,IF(T183="Acad. YR",1360,IF(T183="Fac. 12 mo.",1720)))</f>
        <v>1360</v>
      </c>
      <c r="U184" s="8"/>
      <c r="V184" s="9"/>
    </row>
    <row r="185" spans="1:22">
      <c r="A185" s="186"/>
      <c r="B185" s="3"/>
      <c r="C185" s="6" t="s">
        <v>103</v>
      </c>
      <c r="D185" s="7">
        <f>IF(D183="Cal. YR",12,IF(D183="Acad. YR",9,IF(D183="Fac. 12 mo.",12)))</f>
        <v>9</v>
      </c>
      <c r="E185" s="8"/>
      <c r="F185" s="7"/>
      <c r="G185" s="6" t="s">
        <v>103</v>
      </c>
      <c r="H185" s="7">
        <f>IF(H183="Cal. YR",12,IF(H183="Acad. YR",9,IF(H183="Fac. 12 mo.",12)))</f>
        <v>9</v>
      </c>
      <c r="I185" s="8"/>
      <c r="J185" s="9"/>
      <c r="K185" s="6" t="s">
        <v>103</v>
      </c>
      <c r="L185" s="7">
        <f>IF(L183="Cal. YR",12,IF(L183="Acad. YR",9,IF(L183="Fac. 12 mo.",12)))</f>
        <v>9</v>
      </c>
      <c r="M185" s="8"/>
      <c r="N185" s="9"/>
      <c r="O185" s="6" t="s">
        <v>103</v>
      </c>
      <c r="P185" s="7">
        <f>IF(P183="Cal. YR",12,IF(P183="Acad. YR",9,IF(P183="Fac. 12 mo.",12)))</f>
        <v>9</v>
      </c>
      <c r="Q185" s="8"/>
      <c r="R185" s="9"/>
      <c r="S185" s="6" t="s">
        <v>103</v>
      </c>
      <c r="T185" s="7">
        <f>IF(T183="Cal. YR",12,IF(T183="Acad. YR",9,IF(T183="Fac. 12 mo.",12)))</f>
        <v>9</v>
      </c>
      <c r="U185" s="8"/>
      <c r="V185" s="9"/>
    </row>
    <row r="186" spans="1:22">
      <c r="A186" s="5"/>
      <c r="B186" s="3"/>
      <c r="C186" s="11" t="s">
        <v>104</v>
      </c>
      <c r="D186" s="105">
        <v>4.4999999999999998E-2</v>
      </c>
      <c r="E186" s="12"/>
      <c r="F186" s="13"/>
      <c r="G186" s="11" t="s">
        <v>104</v>
      </c>
      <c r="H186" s="105">
        <v>4.4999999999999998E-2</v>
      </c>
      <c r="I186" s="12"/>
      <c r="J186" s="14"/>
      <c r="K186" s="11" t="s">
        <v>104</v>
      </c>
      <c r="L186" s="105">
        <v>4.4999999999999998E-2</v>
      </c>
      <c r="M186" s="12"/>
      <c r="N186" s="14"/>
      <c r="O186" s="11" t="s">
        <v>104</v>
      </c>
      <c r="P186" s="105">
        <v>4.4999999999999998E-2</v>
      </c>
      <c r="Q186" s="12"/>
      <c r="R186" s="14"/>
      <c r="S186" s="11" t="s">
        <v>104</v>
      </c>
      <c r="T186" s="105">
        <v>4.4999999999999998E-2</v>
      </c>
      <c r="U186" s="12"/>
      <c r="V186" s="14"/>
    </row>
    <row r="187" spans="1:22" ht="13.5" thickBot="1">
      <c r="A187" s="5" t="s">
        <v>105</v>
      </c>
      <c r="B187" s="15"/>
      <c r="C187" s="16" t="s">
        <v>106</v>
      </c>
      <c r="D187" s="17" t="s">
        <v>107</v>
      </c>
      <c r="E187" s="18" t="s">
        <v>108</v>
      </c>
      <c r="F187" s="19"/>
      <c r="G187" s="16" t="s">
        <v>106</v>
      </c>
      <c r="H187" s="17" t="s">
        <v>107</v>
      </c>
      <c r="I187" s="18" t="s">
        <v>108</v>
      </c>
      <c r="J187" s="20"/>
      <c r="K187" s="16" t="s">
        <v>106</v>
      </c>
      <c r="L187" s="17" t="s">
        <v>107</v>
      </c>
      <c r="M187" s="18" t="s">
        <v>108</v>
      </c>
      <c r="N187" s="20"/>
      <c r="O187" s="16" t="s">
        <v>106</v>
      </c>
      <c r="P187" s="17" t="s">
        <v>107</v>
      </c>
      <c r="Q187" s="18" t="s">
        <v>108</v>
      </c>
      <c r="R187" s="20"/>
      <c r="S187" s="16" t="s">
        <v>106</v>
      </c>
      <c r="T187" s="17" t="s">
        <v>107</v>
      </c>
      <c r="U187" s="18" t="s">
        <v>108</v>
      </c>
      <c r="V187" s="20"/>
    </row>
    <row r="188" spans="1:22" ht="13.5" thickBot="1">
      <c r="A188" s="187"/>
      <c r="B188" s="15"/>
      <c r="C188" s="21">
        <f>SUM(A188*D186)+A188</f>
        <v>0</v>
      </c>
      <c r="D188" s="22">
        <f>SUM(C188/D184)</f>
        <v>0</v>
      </c>
      <c r="E188" s="23">
        <f>SUM(C188/D185)</f>
        <v>0</v>
      </c>
      <c r="F188" s="24"/>
      <c r="G188" s="21">
        <f>SUM(C188*H186)+C188</f>
        <v>0</v>
      </c>
      <c r="H188" s="22">
        <f>SUM(G188/H184)</f>
        <v>0</v>
      </c>
      <c r="I188" s="23">
        <f>SUM(G188/H185)</f>
        <v>0</v>
      </c>
      <c r="J188" s="23"/>
      <c r="K188" s="21">
        <f>SUM(G188*L186)+G188</f>
        <v>0</v>
      </c>
      <c r="L188" s="22">
        <f>SUM(K188/L184)</f>
        <v>0</v>
      </c>
      <c r="M188" s="23">
        <f>SUM(K188/L185)</f>
        <v>0</v>
      </c>
      <c r="N188" s="23"/>
      <c r="O188" s="21">
        <f>SUM(K188*P186)+K188</f>
        <v>0</v>
      </c>
      <c r="P188" s="22">
        <f>SUM(O188/P184)</f>
        <v>0</v>
      </c>
      <c r="Q188" s="23">
        <f>SUM(O188/P185)</f>
        <v>0</v>
      </c>
      <c r="R188" s="23"/>
      <c r="S188" s="21">
        <f>SUM(O188*T186)+O188</f>
        <v>0</v>
      </c>
      <c r="T188" s="22">
        <f>SUM(S188/T184)</f>
        <v>0</v>
      </c>
      <c r="U188" s="23">
        <f>SUM(S188/T185)</f>
        <v>0</v>
      </c>
      <c r="V188" s="23"/>
    </row>
    <row r="189" spans="1:22">
      <c r="A189" s="25"/>
    </row>
    <row r="191" spans="1:22" ht="13.5" thickBot="1">
      <c r="A191" s="230" t="s">
        <v>93</v>
      </c>
      <c r="B191" s="230"/>
      <c r="C191" s="230"/>
      <c r="D191" s="230"/>
      <c r="E191" s="230"/>
      <c r="F191" s="230"/>
      <c r="G191" s="230"/>
      <c r="H191" s="189" t="s">
        <v>127</v>
      </c>
      <c r="I191" s="145"/>
      <c r="J191" s="27"/>
      <c r="K191" s="27"/>
      <c r="L191" s="27"/>
      <c r="M191" s="1"/>
      <c r="N191" s="27"/>
      <c r="O191" s="27"/>
      <c r="P191" s="27"/>
      <c r="Q191" s="1"/>
      <c r="R191" s="27"/>
      <c r="S191" s="27"/>
      <c r="T191" s="27"/>
      <c r="U191" s="1"/>
      <c r="V191" s="27"/>
    </row>
    <row r="192" spans="1:22">
      <c r="A192" s="185"/>
      <c r="B192" s="3"/>
      <c r="C192" s="231" t="s">
        <v>95</v>
      </c>
      <c r="D192" s="231"/>
      <c r="E192" s="231"/>
      <c r="F192" s="4"/>
      <c r="G192" s="232" t="s">
        <v>96</v>
      </c>
      <c r="H192" s="231"/>
      <c r="I192" s="231"/>
      <c r="J192" s="4"/>
      <c r="K192" s="231" t="s">
        <v>97</v>
      </c>
      <c r="L192" s="231"/>
      <c r="M192" s="231"/>
      <c r="N192" s="4"/>
      <c r="O192" s="231" t="s">
        <v>98</v>
      </c>
      <c r="P192" s="231"/>
      <c r="Q192" s="231"/>
      <c r="R192" s="4"/>
      <c r="S192" s="231" t="s">
        <v>99</v>
      </c>
      <c r="T192" s="231"/>
      <c r="U192" s="231"/>
      <c r="V192" s="4"/>
    </row>
    <row r="193" spans="1:22">
      <c r="A193" s="186"/>
      <c r="B193" s="3"/>
      <c r="C193" s="6" t="s">
        <v>100</v>
      </c>
      <c r="D193" s="190" t="s">
        <v>101</v>
      </c>
      <c r="E193" s="8"/>
      <c r="F193" s="7"/>
      <c r="G193" s="6" t="s">
        <v>100</v>
      </c>
      <c r="H193" s="7" t="str">
        <f>D193</f>
        <v>Acad. YR</v>
      </c>
      <c r="I193" s="8"/>
      <c r="J193" s="9"/>
      <c r="K193" s="6" t="s">
        <v>100</v>
      </c>
      <c r="L193" s="7" t="str">
        <f>D193</f>
        <v>Acad. YR</v>
      </c>
      <c r="M193" s="8"/>
      <c r="N193" s="9"/>
      <c r="O193" s="6" t="s">
        <v>100</v>
      </c>
      <c r="P193" s="7" t="str">
        <f>D193</f>
        <v>Acad. YR</v>
      </c>
      <c r="Q193" s="8"/>
      <c r="R193" s="9"/>
      <c r="S193" s="6" t="s">
        <v>100</v>
      </c>
      <c r="T193" s="7" t="str">
        <f>D193</f>
        <v>Acad. YR</v>
      </c>
      <c r="U193" s="8"/>
      <c r="V193" s="9"/>
    </row>
    <row r="194" spans="1:22">
      <c r="A194" s="186"/>
      <c r="B194" s="3"/>
      <c r="C194" s="6" t="s">
        <v>102</v>
      </c>
      <c r="D194" s="7">
        <f>IF(D193="Cal. YR",2080,IF(D193="Acad. YR",1360,IF(D193="Fac. 12 mo.",1720)))</f>
        <v>1360</v>
      </c>
      <c r="E194" s="8"/>
      <c r="F194" s="7"/>
      <c r="G194" s="6" t="s">
        <v>102</v>
      </c>
      <c r="H194" s="7">
        <f>IF(H193="Cal. YR",2080,IF(H193="Acad. YR",1360,IF(H193="Fac. 12 mo.",1720)))</f>
        <v>1360</v>
      </c>
      <c r="I194" s="8"/>
      <c r="J194" s="9"/>
      <c r="K194" s="6" t="s">
        <v>102</v>
      </c>
      <c r="L194" s="7">
        <f>IF(L193="Cal. YR",2080,IF(L193="Acad. YR",1360,IF(L193="Fac. 12 mo.",1720)))</f>
        <v>1360</v>
      </c>
      <c r="M194" s="8"/>
      <c r="N194" s="9"/>
      <c r="O194" s="6" t="s">
        <v>102</v>
      </c>
      <c r="P194" s="7">
        <f>IF(P193="Cal. YR",2080,IF(P193="Acad. YR",1360,IF(P193="Fac. 12 mo.",1720)))</f>
        <v>1360</v>
      </c>
      <c r="Q194" s="8"/>
      <c r="R194" s="9"/>
      <c r="S194" s="6" t="s">
        <v>102</v>
      </c>
      <c r="T194" s="7">
        <f>IF(T193="Cal. YR",2080,IF(T193="Acad. YR",1360,IF(T193="Fac. 12 mo.",1720)))</f>
        <v>1360</v>
      </c>
      <c r="U194" s="8"/>
      <c r="V194" s="9"/>
    </row>
    <row r="195" spans="1:22">
      <c r="A195" s="186"/>
      <c r="B195" s="3"/>
      <c r="C195" s="6" t="s">
        <v>103</v>
      </c>
      <c r="D195" s="7">
        <f>IF(D193="Cal. YR",12,IF(D193="Acad. YR",9,IF(D193="Fac. 12 mo.",12)))</f>
        <v>9</v>
      </c>
      <c r="E195" s="8"/>
      <c r="F195" s="7"/>
      <c r="G195" s="6" t="s">
        <v>103</v>
      </c>
      <c r="H195" s="7">
        <f>IF(H193="Cal. YR",12,IF(H193="Acad. YR",9,IF(H193="Fac. 12 mo.",12)))</f>
        <v>9</v>
      </c>
      <c r="I195" s="8"/>
      <c r="J195" s="9"/>
      <c r="K195" s="6" t="s">
        <v>103</v>
      </c>
      <c r="L195" s="7">
        <f>IF(L193="Cal. YR",12,IF(L193="Acad. YR",9,IF(L193="Fac. 12 mo.",12)))</f>
        <v>9</v>
      </c>
      <c r="M195" s="8"/>
      <c r="N195" s="9"/>
      <c r="O195" s="6" t="s">
        <v>103</v>
      </c>
      <c r="P195" s="7">
        <f>IF(P193="Cal. YR",12,IF(P193="Acad. YR",9,IF(P193="Fac. 12 mo.",12)))</f>
        <v>9</v>
      </c>
      <c r="Q195" s="8"/>
      <c r="R195" s="9"/>
      <c r="S195" s="6" t="s">
        <v>103</v>
      </c>
      <c r="T195" s="7">
        <f>IF(T193="Cal. YR",12,IF(T193="Acad. YR",9,IF(T193="Fac. 12 mo.",12)))</f>
        <v>9</v>
      </c>
      <c r="U195" s="8"/>
      <c r="V195" s="9"/>
    </row>
    <row r="196" spans="1:22">
      <c r="A196" s="5"/>
      <c r="B196" s="3"/>
      <c r="C196" s="11" t="s">
        <v>104</v>
      </c>
      <c r="D196" s="191">
        <v>4.4999999999999998E-2</v>
      </c>
      <c r="E196" s="12"/>
      <c r="F196" s="13"/>
      <c r="G196" s="11" t="s">
        <v>104</v>
      </c>
      <c r="H196" s="191">
        <v>4.4999999999999998E-2</v>
      </c>
      <c r="I196" s="12"/>
      <c r="J196" s="14"/>
      <c r="K196" s="11" t="s">
        <v>104</v>
      </c>
      <c r="L196" s="191">
        <v>4.4999999999999998E-2</v>
      </c>
      <c r="M196" s="12"/>
      <c r="N196" s="14"/>
      <c r="O196" s="11" t="s">
        <v>104</v>
      </c>
      <c r="P196" s="191">
        <v>4.4999999999999998E-2</v>
      </c>
      <c r="Q196" s="12"/>
      <c r="R196" s="14"/>
      <c r="S196" s="11" t="s">
        <v>104</v>
      </c>
      <c r="T196" s="191">
        <v>4.4999999999999998E-2</v>
      </c>
      <c r="U196" s="12"/>
      <c r="V196" s="14"/>
    </row>
    <row r="197" spans="1:22" ht="13.5" thickBot="1">
      <c r="A197" s="5" t="s">
        <v>105</v>
      </c>
      <c r="B197" s="15"/>
      <c r="C197" s="16" t="s">
        <v>106</v>
      </c>
      <c r="D197" s="17" t="s">
        <v>107</v>
      </c>
      <c r="E197" s="18" t="s">
        <v>108</v>
      </c>
      <c r="F197" s="19"/>
      <c r="G197" s="16" t="s">
        <v>106</v>
      </c>
      <c r="H197" s="17" t="s">
        <v>107</v>
      </c>
      <c r="I197" s="18" t="s">
        <v>108</v>
      </c>
      <c r="J197" s="20"/>
      <c r="K197" s="16" t="s">
        <v>106</v>
      </c>
      <c r="L197" s="17" t="s">
        <v>107</v>
      </c>
      <c r="M197" s="18" t="s">
        <v>108</v>
      </c>
      <c r="N197" s="20"/>
      <c r="O197" s="16" t="s">
        <v>106</v>
      </c>
      <c r="P197" s="17" t="s">
        <v>107</v>
      </c>
      <c r="Q197" s="18" t="s">
        <v>108</v>
      </c>
      <c r="R197" s="20"/>
      <c r="S197" s="16" t="s">
        <v>106</v>
      </c>
      <c r="T197" s="17" t="s">
        <v>107</v>
      </c>
      <c r="U197" s="18" t="s">
        <v>108</v>
      </c>
      <c r="V197" s="20"/>
    </row>
    <row r="198" spans="1:22" ht="13.5" thickBot="1">
      <c r="A198" s="187"/>
      <c r="B198" s="15"/>
      <c r="C198" s="21">
        <f>SUM(A198*D196)+A198</f>
        <v>0</v>
      </c>
      <c r="D198" s="22">
        <f>SUM(C198/D194)</f>
        <v>0</v>
      </c>
      <c r="E198" s="23">
        <f>SUM(C198/D195)</f>
        <v>0</v>
      </c>
      <c r="F198" s="24"/>
      <c r="G198" s="21">
        <f>SUM(C198*H196)+C198</f>
        <v>0</v>
      </c>
      <c r="H198" s="22">
        <f>SUM(G198/H194)</f>
        <v>0</v>
      </c>
      <c r="I198" s="23">
        <f>SUM(G198/H195)</f>
        <v>0</v>
      </c>
      <c r="J198" s="23"/>
      <c r="K198" s="21">
        <f>SUM(G198*L196)+G198</f>
        <v>0</v>
      </c>
      <c r="L198" s="22">
        <f>SUM(K198/L194)</f>
        <v>0</v>
      </c>
      <c r="M198" s="23">
        <f>SUM(K198/L195)</f>
        <v>0</v>
      </c>
      <c r="N198" s="23"/>
      <c r="O198" s="21">
        <f>SUM(K198*P196)+K198</f>
        <v>0</v>
      </c>
      <c r="P198" s="22">
        <f>SUM(O198/P194)</f>
        <v>0</v>
      </c>
      <c r="Q198" s="23">
        <f>SUM(O198/P195)</f>
        <v>0</v>
      </c>
      <c r="R198" s="23"/>
      <c r="S198" s="21">
        <f>SUM(O198*T196)+O198</f>
        <v>0</v>
      </c>
      <c r="T198" s="22">
        <f>SUM(S198/T194)</f>
        <v>0</v>
      </c>
      <c r="U198" s="23">
        <f>SUM(S198/T195)</f>
        <v>0</v>
      </c>
      <c r="V198" s="23"/>
    </row>
    <row r="201" spans="1:22" ht="13.5" thickBot="1">
      <c r="A201" s="230" t="s">
        <v>93</v>
      </c>
      <c r="B201" s="230"/>
      <c r="C201" s="230"/>
      <c r="D201" s="230"/>
      <c r="E201" s="230"/>
      <c r="F201" s="230"/>
      <c r="G201" s="230"/>
      <c r="H201" s="189" t="s">
        <v>128</v>
      </c>
      <c r="I201" s="189"/>
      <c r="J201" s="27"/>
      <c r="K201" s="27"/>
      <c r="L201" s="27"/>
      <c r="M201" s="1"/>
      <c r="N201" s="27"/>
      <c r="O201" s="27"/>
      <c r="P201" s="27"/>
      <c r="Q201" s="1"/>
      <c r="R201" s="27"/>
      <c r="S201" s="27"/>
      <c r="T201" s="27"/>
      <c r="U201" s="1"/>
      <c r="V201" s="27"/>
    </row>
    <row r="202" spans="1:22">
      <c r="A202" s="185"/>
      <c r="B202" s="3"/>
      <c r="C202" s="231" t="s">
        <v>95</v>
      </c>
      <c r="D202" s="231"/>
      <c r="E202" s="231"/>
      <c r="F202" s="4"/>
      <c r="G202" s="232" t="s">
        <v>96</v>
      </c>
      <c r="H202" s="231"/>
      <c r="I202" s="231"/>
      <c r="J202" s="4"/>
      <c r="K202" s="231" t="s">
        <v>97</v>
      </c>
      <c r="L202" s="231"/>
      <c r="M202" s="231"/>
      <c r="N202" s="4"/>
      <c r="O202" s="231" t="s">
        <v>98</v>
      </c>
      <c r="P202" s="231"/>
      <c r="Q202" s="231"/>
      <c r="R202" s="4"/>
      <c r="S202" s="231" t="s">
        <v>99</v>
      </c>
      <c r="T202" s="231"/>
      <c r="U202" s="231"/>
      <c r="V202" s="4"/>
    </row>
    <row r="203" spans="1:22">
      <c r="A203" s="186"/>
      <c r="B203" s="3"/>
      <c r="C203" s="6" t="s">
        <v>100</v>
      </c>
      <c r="D203" s="190" t="s">
        <v>101</v>
      </c>
      <c r="E203" s="8"/>
      <c r="F203" s="7"/>
      <c r="G203" s="6" t="s">
        <v>100</v>
      </c>
      <c r="H203" s="7" t="str">
        <f>D203</f>
        <v>Acad. YR</v>
      </c>
      <c r="I203" s="8"/>
      <c r="J203" s="9"/>
      <c r="K203" s="6" t="s">
        <v>100</v>
      </c>
      <c r="L203" s="7" t="str">
        <f>D203</f>
        <v>Acad. YR</v>
      </c>
      <c r="M203" s="8"/>
      <c r="N203" s="9"/>
      <c r="O203" s="6" t="s">
        <v>100</v>
      </c>
      <c r="P203" s="7" t="str">
        <f>D203</f>
        <v>Acad. YR</v>
      </c>
      <c r="Q203" s="8"/>
      <c r="R203" s="9"/>
      <c r="S203" s="6" t="s">
        <v>100</v>
      </c>
      <c r="T203" s="7" t="str">
        <f>D203</f>
        <v>Acad. YR</v>
      </c>
      <c r="U203" s="8"/>
      <c r="V203" s="9"/>
    </row>
    <row r="204" spans="1:22">
      <c r="A204" s="186"/>
      <c r="B204" s="3"/>
      <c r="C204" s="6" t="s">
        <v>102</v>
      </c>
      <c r="D204" s="7">
        <f>IF(D203="Cal. YR",2080,IF(D203="Acad. YR",1360,IF(D203="Fac. 12 mo.",1720)))</f>
        <v>1360</v>
      </c>
      <c r="E204" s="8"/>
      <c r="F204" s="7"/>
      <c r="G204" s="6" t="s">
        <v>102</v>
      </c>
      <c r="H204" s="7">
        <f>IF(H203="Cal. YR",2080,IF(H203="Acad. YR",1360,IF(H203="Fac. 12 mo.",1720)))</f>
        <v>1360</v>
      </c>
      <c r="I204" s="8"/>
      <c r="J204" s="9"/>
      <c r="K204" s="6" t="s">
        <v>102</v>
      </c>
      <c r="L204" s="7">
        <f>IF(L203="Cal. YR",2080,IF(L203="Acad. YR",1360,IF(L203="Fac. 12 mo.",1720)))</f>
        <v>1360</v>
      </c>
      <c r="M204" s="8"/>
      <c r="N204" s="9"/>
      <c r="O204" s="6" t="s">
        <v>102</v>
      </c>
      <c r="P204" s="7">
        <f>IF(P203="Cal. YR",2080,IF(P203="Acad. YR",1360,IF(P203="Fac. 12 mo.",1720)))</f>
        <v>1360</v>
      </c>
      <c r="Q204" s="8"/>
      <c r="R204" s="9"/>
      <c r="S204" s="6" t="s">
        <v>102</v>
      </c>
      <c r="T204" s="7">
        <f>IF(T203="Cal. YR",2080,IF(T203="Acad. YR",1360,IF(T203="Fac. 12 mo.",1720)))</f>
        <v>1360</v>
      </c>
      <c r="U204" s="8"/>
      <c r="V204" s="9"/>
    </row>
    <row r="205" spans="1:22">
      <c r="A205" s="186"/>
      <c r="B205" s="3"/>
      <c r="C205" s="6" t="s">
        <v>103</v>
      </c>
      <c r="D205" s="7">
        <f>IF(D203="Cal. YR",12,IF(D203="Acad. YR",9,IF(D203="Fac. 12 mo.",12)))</f>
        <v>9</v>
      </c>
      <c r="E205" s="8"/>
      <c r="F205" s="7"/>
      <c r="G205" s="6" t="s">
        <v>103</v>
      </c>
      <c r="H205" s="7">
        <f>IF(H203="Cal. YR",12,IF(H203="Acad. YR",9,IF(H203="Fac. 12 mo.",12)))</f>
        <v>9</v>
      </c>
      <c r="I205" s="8"/>
      <c r="J205" s="9"/>
      <c r="K205" s="6" t="s">
        <v>103</v>
      </c>
      <c r="L205" s="7">
        <f>IF(L203="Cal. YR",12,IF(L203="Acad. YR",9,IF(L203="Fac. 12 mo.",12)))</f>
        <v>9</v>
      </c>
      <c r="M205" s="8"/>
      <c r="N205" s="9"/>
      <c r="O205" s="6" t="s">
        <v>103</v>
      </c>
      <c r="P205" s="7">
        <f>IF(P203="Cal. YR",12,IF(P203="Acad. YR",9,IF(P203="Fac. 12 mo.",12)))</f>
        <v>9</v>
      </c>
      <c r="Q205" s="8"/>
      <c r="R205" s="9"/>
      <c r="S205" s="6" t="s">
        <v>103</v>
      </c>
      <c r="T205" s="7">
        <f>IF(T203="Cal. YR",12,IF(T203="Acad. YR",9,IF(T203="Fac. 12 mo.",12)))</f>
        <v>9</v>
      </c>
      <c r="U205" s="8"/>
      <c r="V205" s="9"/>
    </row>
    <row r="206" spans="1:22">
      <c r="A206" s="5"/>
      <c r="B206" s="3"/>
      <c r="C206" s="11" t="s">
        <v>104</v>
      </c>
      <c r="D206" s="191">
        <v>4.4999999999999998E-2</v>
      </c>
      <c r="E206" s="12"/>
      <c r="F206" s="13"/>
      <c r="G206" s="11" t="s">
        <v>104</v>
      </c>
      <c r="H206" s="191">
        <v>4.4999999999999998E-2</v>
      </c>
      <c r="I206" s="12"/>
      <c r="J206" s="14"/>
      <c r="K206" s="11" t="s">
        <v>104</v>
      </c>
      <c r="L206" s="191">
        <v>4.4999999999999998E-2</v>
      </c>
      <c r="M206" s="12"/>
      <c r="N206" s="14"/>
      <c r="O206" s="11" t="s">
        <v>104</v>
      </c>
      <c r="P206" s="191">
        <v>4.4999999999999998E-2</v>
      </c>
      <c r="Q206" s="12"/>
      <c r="R206" s="14"/>
      <c r="S206" s="11" t="s">
        <v>104</v>
      </c>
      <c r="T206" s="191">
        <v>4.4999999999999998E-2</v>
      </c>
      <c r="U206" s="12"/>
      <c r="V206" s="14"/>
    </row>
    <row r="207" spans="1:22" ht="13.5" thickBot="1">
      <c r="A207" s="5" t="s">
        <v>105</v>
      </c>
      <c r="B207" s="15"/>
      <c r="C207" s="16" t="s">
        <v>106</v>
      </c>
      <c r="D207" s="17" t="s">
        <v>107</v>
      </c>
      <c r="E207" s="18" t="s">
        <v>108</v>
      </c>
      <c r="F207" s="19"/>
      <c r="G207" s="16" t="s">
        <v>106</v>
      </c>
      <c r="H207" s="17" t="s">
        <v>107</v>
      </c>
      <c r="I207" s="18" t="s">
        <v>108</v>
      </c>
      <c r="J207" s="20"/>
      <c r="K207" s="16" t="s">
        <v>106</v>
      </c>
      <c r="L207" s="17" t="s">
        <v>107</v>
      </c>
      <c r="M207" s="18" t="s">
        <v>108</v>
      </c>
      <c r="N207" s="20"/>
      <c r="O207" s="16" t="s">
        <v>106</v>
      </c>
      <c r="P207" s="17" t="s">
        <v>107</v>
      </c>
      <c r="Q207" s="18" t="s">
        <v>108</v>
      </c>
      <c r="R207" s="20"/>
      <c r="S207" s="16" t="s">
        <v>106</v>
      </c>
      <c r="T207" s="17" t="s">
        <v>107</v>
      </c>
      <c r="U207" s="18" t="s">
        <v>108</v>
      </c>
      <c r="V207" s="20"/>
    </row>
    <row r="208" spans="1:22" ht="13.5" thickBot="1">
      <c r="A208" s="188"/>
      <c r="B208" s="15"/>
      <c r="C208" s="21">
        <f>SUM(A208*D206)+A208</f>
        <v>0</v>
      </c>
      <c r="D208" s="22">
        <f>SUM(C208/D204)</f>
        <v>0</v>
      </c>
      <c r="E208" s="23">
        <f>SUM(C208/D205)</f>
        <v>0</v>
      </c>
      <c r="F208" s="24"/>
      <c r="G208" s="21">
        <f>SUM(C208*H206)+C208</f>
        <v>0</v>
      </c>
      <c r="H208" s="22">
        <f>SUM(G208/H204)</f>
        <v>0</v>
      </c>
      <c r="I208" s="23">
        <f>SUM(G208/H205)</f>
        <v>0</v>
      </c>
      <c r="J208" s="23"/>
      <c r="K208" s="21">
        <f>SUM(G208*L206)+G208</f>
        <v>0</v>
      </c>
      <c r="L208" s="22">
        <f>SUM(K208/L204)</f>
        <v>0</v>
      </c>
      <c r="M208" s="23">
        <f>SUM(K208/L205)</f>
        <v>0</v>
      </c>
      <c r="N208" s="23"/>
      <c r="O208" s="21">
        <f>SUM(K208*P206)+K208</f>
        <v>0</v>
      </c>
      <c r="P208" s="22">
        <f>SUM(O208/P204)</f>
        <v>0</v>
      </c>
      <c r="Q208" s="23">
        <f>SUM(O208/P205)</f>
        <v>0</v>
      </c>
      <c r="R208" s="23"/>
      <c r="S208" s="21">
        <f>SUM(O208*T206)+O208</f>
        <v>0</v>
      </c>
      <c r="T208" s="22">
        <f>SUM(S208/T204)</f>
        <v>0</v>
      </c>
      <c r="U208" s="23">
        <f>SUM(S208/T205)</f>
        <v>0</v>
      </c>
      <c r="V208" s="23"/>
    </row>
    <row r="211" spans="1:22" ht="13.5" thickBot="1">
      <c r="A211" s="230" t="s">
        <v>93</v>
      </c>
      <c r="B211" s="230"/>
      <c r="C211" s="230"/>
      <c r="D211" s="230"/>
      <c r="E211" s="230"/>
      <c r="F211" s="230"/>
      <c r="G211" s="230"/>
      <c r="H211" s="189" t="s">
        <v>129</v>
      </c>
      <c r="I211" s="145"/>
      <c r="J211" s="27"/>
      <c r="K211" s="27"/>
      <c r="L211" s="27"/>
      <c r="M211" s="1"/>
      <c r="N211" s="27"/>
      <c r="O211" s="27"/>
      <c r="P211" s="27"/>
      <c r="Q211" s="1"/>
      <c r="R211" s="27"/>
      <c r="S211" s="27"/>
      <c r="T211" s="27"/>
      <c r="U211" s="1"/>
      <c r="V211" s="27"/>
    </row>
    <row r="212" spans="1:22">
      <c r="A212" s="185"/>
      <c r="B212" s="3"/>
      <c r="C212" s="231" t="s">
        <v>95</v>
      </c>
      <c r="D212" s="231"/>
      <c r="E212" s="231"/>
      <c r="F212" s="4"/>
      <c r="G212" s="232" t="s">
        <v>96</v>
      </c>
      <c r="H212" s="231"/>
      <c r="I212" s="231"/>
      <c r="J212" s="4"/>
      <c r="K212" s="231" t="s">
        <v>97</v>
      </c>
      <c r="L212" s="231"/>
      <c r="M212" s="231"/>
      <c r="N212" s="4"/>
      <c r="O212" s="231" t="s">
        <v>98</v>
      </c>
      <c r="P212" s="231"/>
      <c r="Q212" s="231"/>
      <c r="R212" s="4"/>
      <c r="S212" s="231" t="s">
        <v>99</v>
      </c>
      <c r="T212" s="231"/>
      <c r="U212" s="231"/>
      <c r="V212" s="4"/>
    </row>
    <row r="213" spans="1:22">
      <c r="A213" s="186"/>
      <c r="B213" s="3"/>
      <c r="C213" s="6" t="s">
        <v>100</v>
      </c>
      <c r="D213" s="190" t="s">
        <v>101</v>
      </c>
      <c r="E213" s="8"/>
      <c r="F213" s="7"/>
      <c r="G213" s="6" t="s">
        <v>100</v>
      </c>
      <c r="H213" s="7" t="str">
        <f>D213</f>
        <v>Acad. YR</v>
      </c>
      <c r="I213" s="8"/>
      <c r="J213" s="9"/>
      <c r="K213" s="6" t="s">
        <v>100</v>
      </c>
      <c r="L213" s="7" t="str">
        <f>D213</f>
        <v>Acad. YR</v>
      </c>
      <c r="M213" s="8"/>
      <c r="N213" s="9"/>
      <c r="O213" s="6" t="s">
        <v>100</v>
      </c>
      <c r="P213" s="7" t="str">
        <f>D213</f>
        <v>Acad. YR</v>
      </c>
      <c r="Q213" s="8"/>
      <c r="R213" s="9"/>
      <c r="S213" s="6" t="s">
        <v>100</v>
      </c>
      <c r="T213" s="7" t="str">
        <f>D213</f>
        <v>Acad. YR</v>
      </c>
      <c r="U213" s="8"/>
      <c r="V213" s="9"/>
    </row>
    <row r="214" spans="1:22">
      <c r="A214" s="186"/>
      <c r="B214" s="3"/>
      <c r="C214" s="6" t="s">
        <v>102</v>
      </c>
      <c r="D214" s="7">
        <f>IF(D213="Cal. YR",2080,IF(D213="Acad. YR",1360,IF(D213="Fac. 12 mo.",1720)))</f>
        <v>1360</v>
      </c>
      <c r="E214" s="8"/>
      <c r="F214" s="7"/>
      <c r="G214" s="6" t="s">
        <v>102</v>
      </c>
      <c r="H214" s="7">
        <f>IF(H213="Cal. YR",2080,IF(H213="Acad. YR",1360,IF(H213="Fac. 12 mo.",1720)))</f>
        <v>1360</v>
      </c>
      <c r="I214" s="8"/>
      <c r="J214" s="9"/>
      <c r="K214" s="6" t="s">
        <v>102</v>
      </c>
      <c r="L214" s="7">
        <f>IF(L213="Cal. YR",2080,IF(L213="Acad. YR",1360,IF(L213="Fac. 12 mo.",1720)))</f>
        <v>1360</v>
      </c>
      <c r="M214" s="8"/>
      <c r="N214" s="9"/>
      <c r="O214" s="6" t="s">
        <v>102</v>
      </c>
      <c r="P214" s="7">
        <f>IF(P213="Cal. YR",2080,IF(P213="Acad. YR",1360,IF(P213="Fac. 12 mo.",1720)))</f>
        <v>1360</v>
      </c>
      <c r="Q214" s="8"/>
      <c r="R214" s="9"/>
      <c r="S214" s="6" t="s">
        <v>102</v>
      </c>
      <c r="T214" s="7">
        <f>IF(T213="Cal. YR",2080,IF(T213="Acad. YR",1360,IF(T213="Fac. 12 mo.",1720)))</f>
        <v>1360</v>
      </c>
      <c r="U214" s="8"/>
      <c r="V214" s="9"/>
    </row>
    <row r="215" spans="1:22">
      <c r="A215" s="186"/>
      <c r="B215" s="3"/>
      <c r="C215" s="6" t="s">
        <v>103</v>
      </c>
      <c r="D215" s="7">
        <f>IF(D213="Cal. YR",12,IF(D213="Acad. YR",9,IF(D213="Fac. 12 mo.",12)))</f>
        <v>9</v>
      </c>
      <c r="E215" s="8"/>
      <c r="F215" s="7"/>
      <c r="G215" s="6" t="s">
        <v>103</v>
      </c>
      <c r="H215" s="7">
        <f>IF(H213="Cal. YR",12,IF(H213="Acad. YR",9,IF(H213="Fac. 12 mo.",12)))</f>
        <v>9</v>
      </c>
      <c r="I215" s="8"/>
      <c r="J215" s="9"/>
      <c r="K215" s="6" t="s">
        <v>103</v>
      </c>
      <c r="L215" s="7">
        <f>IF(L213="Cal. YR",12,IF(L213="Acad. YR",9,IF(L213="Fac. 12 mo.",12)))</f>
        <v>9</v>
      </c>
      <c r="M215" s="8"/>
      <c r="N215" s="9"/>
      <c r="O215" s="6" t="s">
        <v>103</v>
      </c>
      <c r="P215" s="7">
        <f>IF(P213="Cal. YR",12,IF(P213="Acad. YR",9,IF(P213="Fac. 12 mo.",12)))</f>
        <v>9</v>
      </c>
      <c r="Q215" s="8"/>
      <c r="R215" s="9"/>
      <c r="S215" s="6" t="s">
        <v>103</v>
      </c>
      <c r="T215" s="7">
        <f>IF(T213="Cal. YR",12,IF(T213="Acad. YR",9,IF(T213="Fac. 12 mo.",12)))</f>
        <v>9</v>
      </c>
      <c r="U215" s="8"/>
      <c r="V215" s="9"/>
    </row>
    <row r="216" spans="1:22">
      <c r="A216" s="5"/>
      <c r="B216" s="3"/>
      <c r="C216" s="11" t="s">
        <v>104</v>
      </c>
      <c r="D216" s="191">
        <v>4.4999999999999998E-2</v>
      </c>
      <c r="E216" s="12"/>
      <c r="F216" s="13"/>
      <c r="G216" s="11" t="s">
        <v>104</v>
      </c>
      <c r="H216" s="191">
        <v>4.4999999999999998E-2</v>
      </c>
      <c r="I216" s="12"/>
      <c r="J216" s="14"/>
      <c r="K216" s="11" t="s">
        <v>104</v>
      </c>
      <c r="L216" s="191">
        <v>4.4999999999999998E-2</v>
      </c>
      <c r="M216" s="12"/>
      <c r="N216" s="14"/>
      <c r="O216" s="11" t="s">
        <v>104</v>
      </c>
      <c r="P216" s="191">
        <v>4.4999999999999998E-2</v>
      </c>
      <c r="Q216" s="12"/>
      <c r="R216" s="14"/>
      <c r="S216" s="11" t="s">
        <v>104</v>
      </c>
      <c r="T216" s="191">
        <v>4.4999999999999998E-2</v>
      </c>
      <c r="U216" s="12"/>
      <c r="V216" s="14"/>
    </row>
    <row r="217" spans="1:22" ht="13.5" thickBot="1">
      <c r="A217" s="5" t="s">
        <v>105</v>
      </c>
      <c r="B217" s="15"/>
      <c r="C217" s="16" t="s">
        <v>106</v>
      </c>
      <c r="D217" s="17" t="s">
        <v>107</v>
      </c>
      <c r="E217" s="18" t="s">
        <v>108</v>
      </c>
      <c r="F217" s="19"/>
      <c r="G217" s="16" t="s">
        <v>106</v>
      </c>
      <c r="H217" s="17" t="s">
        <v>107</v>
      </c>
      <c r="I217" s="18" t="s">
        <v>108</v>
      </c>
      <c r="J217" s="20"/>
      <c r="K217" s="16" t="s">
        <v>106</v>
      </c>
      <c r="L217" s="17" t="s">
        <v>107</v>
      </c>
      <c r="M217" s="18" t="s">
        <v>108</v>
      </c>
      <c r="N217" s="20"/>
      <c r="O217" s="16" t="s">
        <v>106</v>
      </c>
      <c r="P217" s="17" t="s">
        <v>107</v>
      </c>
      <c r="Q217" s="18" t="s">
        <v>108</v>
      </c>
      <c r="R217" s="20"/>
      <c r="S217" s="16" t="s">
        <v>106</v>
      </c>
      <c r="T217" s="17" t="s">
        <v>107</v>
      </c>
      <c r="U217" s="18" t="s">
        <v>108</v>
      </c>
      <c r="V217" s="20"/>
    </row>
    <row r="218" spans="1:22" ht="13.5" thickBot="1">
      <c r="A218" s="188"/>
      <c r="B218" s="15"/>
      <c r="C218" s="21">
        <f>SUM(A218*D216)+A218</f>
        <v>0</v>
      </c>
      <c r="D218" s="22">
        <f>SUM(C218/D214)</f>
        <v>0</v>
      </c>
      <c r="E218" s="23">
        <f>SUM(C218/D215)</f>
        <v>0</v>
      </c>
      <c r="F218" s="24"/>
      <c r="G218" s="21">
        <f>SUM(C218*H216)+C218</f>
        <v>0</v>
      </c>
      <c r="H218" s="22">
        <f>SUM(G218/H214)</f>
        <v>0</v>
      </c>
      <c r="I218" s="23">
        <f>SUM(G218/H215)</f>
        <v>0</v>
      </c>
      <c r="J218" s="23"/>
      <c r="K218" s="21">
        <f>SUM(G218*L216)+G218</f>
        <v>0</v>
      </c>
      <c r="L218" s="22">
        <f>SUM(K218/L214)</f>
        <v>0</v>
      </c>
      <c r="M218" s="23">
        <f>SUM(K218/L215)</f>
        <v>0</v>
      </c>
      <c r="N218" s="23"/>
      <c r="O218" s="21">
        <f>SUM(K218*P216)+K218</f>
        <v>0</v>
      </c>
      <c r="P218" s="22">
        <f>SUM(O218/P214)</f>
        <v>0</v>
      </c>
      <c r="Q218" s="23">
        <f>SUM(O218/P215)</f>
        <v>0</v>
      </c>
      <c r="R218" s="23"/>
      <c r="S218" s="21">
        <f>SUM(O218*T216)+O218</f>
        <v>0</v>
      </c>
      <c r="T218" s="22">
        <f>SUM(S218/T214)</f>
        <v>0</v>
      </c>
      <c r="U218" s="23">
        <f>SUM(S218/T215)</f>
        <v>0</v>
      </c>
      <c r="V218" s="23"/>
    </row>
    <row r="221" spans="1:22" ht="13.5" thickBot="1">
      <c r="A221" s="230" t="s">
        <v>93</v>
      </c>
      <c r="B221" s="230"/>
      <c r="C221" s="230"/>
      <c r="D221" s="230"/>
      <c r="E221" s="230"/>
      <c r="F221" s="230"/>
      <c r="G221" s="230"/>
      <c r="H221" s="189" t="s">
        <v>130</v>
      </c>
      <c r="I221" s="189"/>
      <c r="J221" s="27"/>
      <c r="K221" s="27"/>
      <c r="L221" s="27"/>
      <c r="M221" s="1"/>
      <c r="N221" s="27"/>
      <c r="O221" s="27"/>
      <c r="P221" s="27"/>
      <c r="Q221" s="1"/>
      <c r="R221" s="27"/>
      <c r="S221" s="27"/>
      <c r="T221" s="27"/>
      <c r="U221" s="1"/>
      <c r="V221" s="27"/>
    </row>
    <row r="222" spans="1:22">
      <c r="A222" s="185"/>
      <c r="B222" s="3"/>
      <c r="C222" s="231" t="s">
        <v>95</v>
      </c>
      <c r="D222" s="231"/>
      <c r="E222" s="231"/>
      <c r="F222" s="4"/>
      <c r="G222" s="232" t="s">
        <v>96</v>
      </c>
      <c r="H222" s="231"/>
      <c r="I222" s="231"/>
      <c r="J222" s="4"/>
      <c r="K222" s="231" t="s">
        <v>97</v>
      </c>
      <c r="L222" s="231"/>
      <c r="M222" s="231"/>
      <c r="N222" s="4"/>
      <c r="O222" s="231" t="s">
        <v>98</v>
      </c>
      <c r="P222" s="231"/>
      <c r="Q222" s="231"/>
      <c r="R222" s="4"/>
      <c r="S222" s="231" t="s">
        <v>99</v>
      </c>
      <c r="T222" s="231"/>
      <c r="U222" s="231"/>
      <c r="V222" s="4"/>
    </row>
    <row r="223" spans="1:22">
      <c r="A223" s="186"/>
      <c r="B223" s="3"/>
      <c r="C223" s="6" t="s">
        <v>100</v>
      </c>
      <c r="D223" s="190" t="s">
        <v>101</v>
      </c>
      <c r="E223" s="8"/>
      <c r="F223" s="7"/>
      <c r="G223" s="6" t="s">
        <v>100</v>
      </c>
      <c r="H223" s="7" t="str">
        <f>D223</f>
        <v>Acad. YR</v>
      </c>
      <c r="I223" s="8"/>
      <c r="J223" s="9"/>
      <c r="K223" s="6" t="s">
        <v>100</v>
      </c>
      <c r="L223" s="7" t="str">
        <f>D223</f>
        <v>Acad. YR</v>
      </c>
      <c r="M223" s="8"/>
      <c r="N223" s="9"/>
      <c r="O223" s="6" t="s">
        <v>100</v>
      </c>
      <c r="P223" s="7" t="str">
        <f>D223</f>
        <v>Acad. YR</v>
      </c>
      <c r="Q223" s="8"/>
      <c r="R223" s="9"/>
      <c r="S223" s="6" t="s">
        <v>100</v>
      </c>
      <c r="T223" s="7" t="str">
        <f>D223</f>
        <v>Acad. YR</v>
      </c>
      <c r="U223" s="8"/>
      <c r="V223" s="9"/>
    </row>
    <row r="224" spans="1:22">
      <c r="A224" s="186"/>
      <c r="B224" s="3"/>
      <c r="C224" s="6" t="s">
        <v>102</v>
      </c>
      <c r="D224" s="7">
        <f>IF(D223="Cal. YR",2080,IF(D223="Acad. YR",1360,IF(D223="Fac. 12 mo.",1720)))</f>
        <v>1360</v>
      </c>
      <c r="E224" s="8"/>
      <c r="F224" s="7"/>
      <c r="G224" s="6" t="s">
        <v>102</v>
      </c>
      <c r="H224" s="7">
        <f>IF(H223="Cal. YR",2080,IF(H223="Acad. YR",1360,IF(H223="Fac. 12 mo.",1720)))</f>
        <v>1360</v>
      </c>
      <c r="I224" s="8"/>
      <c r="J224" s="9"/>
      <c r="K224" s="6" t="s">
        <v>102</v>
      </c>
      <c r="L224" s="7">
        <f>IF(L223="Cal. YR",2080,IF(L223="Acad. YR",1360,IF(L223="Fac. 12 mo.",1720)))</f>
        <v>1360</v>
      </c>
      <c r="M224" s="8"/>
      <c r="N224" s="9"/>
      <c r="O224" s="6" t="s">
        <v>102</v>
      </c>
      <c r="P224" s="7">
        <f>IF(P223="Cal. YR",2080,IF(P223="Acad. YR",1360,IF(P223="Fac. 12 mo.",1720)))</f>
        <v>1360</v>
      </c>
      <c r="Q224" s="8"/>
      <c r="R224" s="9"/>
      <c r="S224" s="6" t="s">
        <v>102</v>
      </c>
      <c r="T224" s="7">
        <f>IF(T223="Cal. YR",2080,IF(T223="Acad. YR",1360,IF(T223="Fac. 12 mo.",1720)))</f>
        <v>1360</v>
      </c>
      <c r="U224" s="8"/>
      <c r="V224" s="9"/>
    </row>
    <row r="225" spans="1:22">
      <c r="A225" s="186"/>
      <c r="B225" s="3"/>
      <c r="C225" s="6" t="s">
        <v>103</v>
      </c>
      <c r="D225" s="7">
        <f>IF(D223="Cal. YR",12,IF(D223="Acad. YR",9,IF(D223="Fac. 12 mo.",12)))</f>
        <v>9</v>
      </c>
      <c r="E225" s="8"/>
      <c r="F225" s="7"/>
      <c r="G225" s="6" t="s">
        <v>103</v>
      </c>
      <c r="H225" s="7">
        <f>IF(H223="Cal. YR",12,IF(H223="Acad. YR",9,IF(H223="Fac. 12 mo.",12)))</f>
        <v>9</v>
      </c>
      <c r="I225" s="8"/>
      <c r="J225" s="9"/>
      <c r="K225" s="6" t="s">
        <v>103</v>
      </c>
      <c r="L225" s="7">
        <f>IF(L223="Cal. YR",12,IF(L223="Acad. YR",9,IF(L223="Fac. 12 mo.",12)))</f>
        <v>9</v>
      </c>
      <c r="M225" s="8"/>
      <c r="N225" s="9"/>
      <c r="O225" s="6" t="s">
        <v>103</v>
      </c>
      <c r="P225" s="7">
        <f>IF(P223="Cal. YR",12,IF(P223="Acad. YR",9,IF(P223="Fac. 12 mo.",12)))</f>
        <v>9</v>
      </c>
      <c r="Q225" s="8"/>
      <c r="R225" s="9"/>
      <c r="S225" s="6" t="s">
        <v>103</v>
      </c>
      <c r="T225" s="7">
        <f>IF(T223="Cal. YR",12,IF(T223="Acad. YR",9,IF(T223="Fac. 12 mo.",12)))</f>
        <v>9</v>
      </c>
      <c r="U225" s="8"/>
      <c r="V225" s="9"/>
    </row>
    <row r="226" spans="1:22">
      <c r="A226" s="5"/>
      <c r="B226" s="3"/>
      <c r="C226" s="11" t="s">
        <v>104</v>
      </c>
      <c r="D226" s="191">
        <v>4.4999999999999998E-2</v>
      </c>
      <c r="E226" s="12"/>
      <c r="F226" s="13"/>
      <c r="G226" s="11" t="s">
        <v>104</v>
      </c>
      <c r="H226" s="191">
        <v>4.4999999999999998E-2</v>
      </c>
      <c r="I226" s="12"/>
      <c r="J226" s="14"/>
      <c r="K226" s="11" t="s">
        <v>104</v>
      </c>
      <c r="L226" s="191">
        <v>4.4999999999999998E-2</v>
      </c>
      <c r="M226" s="12"/>
      <c r="N226" s="14"/>
      <c r="O226" s="11" t="s">
        <v>104</v>
      </c>
      <c r="P226" s="191">
        <v>4.4999999999999998E-2</v>
      </c>
      <c r="Q226" s="12"/>
      <c r="R226" s="14"/>
      <c r="S226" s="11" t="s">
        <v>104</v>
      </c>
      <c r="T226" s="191">
        <v>4.4999999999999998E-2</v>
      </c>
      <c r="U226" s="12"/>
      <c r="V226" s="14"/>
    </row>
    <row r="227" spans="1:22" ht="13.5" thickBot="1">
      <c r="A227" s="5" t="s">
        <v>105</v>
      </c>
      <c r="B227" s="15"/>
      <c r="C227" s="16" t="s">
        <v>106</v>
      </c>
      <c r="D227" s="17" t="s">
        <v>107</v>
      </c>
      <c r="E227" s="18" t="s">
        <v>108</v>
      </c>
      <c r="F227" s="19"/>
      <c r="G227" s="16" t="s">
        <v>106</v>
      </c>
      <c r="H227" s="17" t="s">
        <v>107</v>
      </c>
      <c r="I227" s="18" t="s">
        <v>108</v>
      </c>
      <c r="J227" s="20"/>
      <c r="K227" s="16" t="s">
        <v>106</v>
      </c>
      <c r="L227" s="17" t="s">
        <v>107</v>
      </c>
      <c r="M227" s="18" t="s">
        <v>108</v>
      </c>
      <c r="N227" s="20"/>
      <c r="O227" s="16" t="s">
        <v>106</v>
      </c>
      <c r="P227" s="17" t="s">
        <v>107</v>
      </c>
      <c r="Q227" s="18" t="s">
        <v>108</v>
      </c>
      <c r="R227" s="20"/>
      <c r="S227" s="16" t="s">
        <v>106</v>
      </c>
      <c r="T227" s="17" t="s">
        <v>107</v>
      </c>
      <c r="U227" s="18" t="s">
        <v>108</v>
      </c>
      <c r="V227" s="20"/>
    </row>
    <row r="228" spans="1:22" ht="13.5" thickBot="1">
      <c r="A228" s="188"/>
      <c r="B228" s="15"/>
      <c r="C228" s="21">
        <f>SUM(A228*D226)+A228</f>
        <v>0</v>
      </c>
      <c r="D228" s="22">
        <f>SUM(C228/D224)</f>
        <v>0</v>
      </c>
      <c r="E228" s="23">
        <f>SUM(C228/D225)</f>
        <v>0</v>
      </c>
      <c r="F228" s="24"/>
      <c r="G228" s="21">
        <f>SUM(C228*H226)+C228</f>
        <v>0</v>
      </c>
      <c r="H228" s="22">
        <f>SUM(G228/H224)</f>
        <v>0</v>
      </c>
      <c r="I228" s="23">
        <f>SUM(G228/H225)</f>
        <v>0</v>
      </c>
      <c r="J228" s="23"/>
      <c r="K228" s="21">
        <f>SUM(G228*L226)+G228</f>
        <v>0</v>
      </c>
      <c r="L228" s="22">
        <f>SUM(K228/L224)</f>
        <v>0</v>
      </c>
      <c r="M228" s="23">
        <f>SUM(K228/L225)</f>
        <v>0</v>
      </c>
      <c r="N228" s="23"/>
      <c r="O228" s="21">
        <f>SUM(K228*P226)+K228</f>
        <v>0</v>
      </c>
      <c r="P228" s="22">
        <f>SUM(O228/P224)</f>
        <v>0</v>
      </c>
      <c r="Q228" s="23">
        <f>SUM(O228/P225)</f>
        <v>0</v>
      </c>
      <c r="R228" s="23"/>
      <c r="S228" s="21">
        <f>SUM(O228*T226)+O228</f>
        <v>0</v>
      </c>
      <c r="T228" s="22">
        <f>SUM(S228/T224)</f>
        <v>0</v>
      </c>
      <c r="U228" s="23">
        <f>SUM(S228/T225)</f>
        <v>0</v>
      </c>
      <c r="V228" s="23"/>
    </row>
    <row r="231" spans="1:22" ht="13.5" thickBot="1">
      <c r="A231" s="230" t="s">
        <v>93</v>
      </c>
      <c r="B231" s="230"/>
      <c r="C231" s="230"/>
      <c r="D231" s="230"/>
      <c r="E231" s="230"/>
      <c r="F231" s="230"/>
      <c r="G231" s="230"/>
      <c r="H231" s="189" t="s">
        <v>131</v>
      </c>
      <c r="I231" s="189"/>
      <c r="J231" s="27"/>
      <c r="K231" s="27"/>
      <c r="L231" s="27"/>
      <c r="M231" s="1"/>
      <c r="N231" s="27"/>
      <c r="O231" s="27"/>
      <c r="P231" s="27"/>
      <c r="Q231" s="1"/>
      <c r="R231" s="27"/>
      <c r="S231" s="27"/>
      <c r="T231" s="27"/>
      <c r="U231" s="1"/>
      <c r="V231" s="27"/>
    </row>
    <row r="232" spans="1:22">
      <c r="A232" s="185"/>
      <c r="B232" s="3"/>
      <c r="C232" s="231" t="s">
        <v>95</v>
      </c>
      <c r="D232" s="231"/>
      <c r="E232" s="231"/>
      <c r="F232" s="4"/>
      <c r="G232" s="232" t="s">
        <v>96</v>
      </c>
      <c r="H232" s="231"/>
      <c r="I232" s="231"/>
      <c r="J232" s="4"/>
      <c r="K232" s="231" t="s">
        <v>97</v>
      </c>
      <c r="L232" s="231"/>
      <c r="M232" s="231"/>
      <c r="N232" s="4"/>
      <c r="O232" s="231" t="s">
        <v>98</v>
      </c>
      <c r="P232" s="231"/>
      <c r="Q232" s="231"/>
      <c r="R232" s="4"/>
      <c r="S232" s="231" t="s">
        <v>99</v>
      </c>
      <c r="T232" s="231"/>
      <c r="U232" s="231"/>
      <c r="V232" s="4"/>
    </row>
    <row r="233" spans="1:22">
      <c r="A233" s="186"/>
      <c r="B233" s="3"/>
      <c r="C233" s="6" t="s">
        <v>100</v>
      </c>
      <c r="D233" s="190" t="s">
        <v>101</v>
      </c>
      <c r="E233" s="8"/>
      <c r="F233" s="7"/>
      <c r="G233" s="6" t="s">
        <v>100</v>
      </c>
      <c r="H233" s="7" t="str">
        <f>D233</f>
        <v>Acad. YR</v>
      </c>
      <c r="I233" s="8"/>
      <c r="J233" s="9"/>
      <c r="K233" s="6" t="s">
        <v>100</v>
      </c>
      <c r="L233" s="7" t="str">
        <f>D233</f>
        <v>Acad. YR</v>
      </c>
      <c r="M233" s="8"/>
      <c r="N233" s="9"/>
      <c r="O233" s="6" t="s">
        <v>100</v>
      </c>
      <c r="P233" s="7" t="str">
        <f>D233</f>
        <v>Acad. YR</v>
      </c>
      <c r="Q233" s="8"/>
      <c r="R233" s="9"/>
      <c r="S233" s="6" t="s">
        <v>100</v>
      </c>
      <c r="T233" s="7" t="str">
        <f>D233</f>
        <v>Acad. YR</v>
      </c>
      <c r="U233" s="8"/>
      <c r="V233" s="9"/>
    </row>
    <row r="234" spans="1:22">
      <c r="A234" s="186"/>
      <c r="B234" s="3"/>
      <c r="C234" s="6" t="s">
        <v>102</v>
      </c>
      <c r="D234" s="7">
        <f>IF(D233="Cal. YR",2080,IF(D233="Acad. YR",1360,IF(D233="Fac. 12 mo.",1720)))</f>
        <v>1360</v>
      </c>
      <c r="E234" s="8"/>
      <c r="F234" s="7"/>
      <c r="G234" s="6" t="s">
        <v>102</v>
      </c>
      <c r="H234" s="7">
        <f>IF(H233="Cal. YR",2080,IF(H233="Acad. YR",1360,IF(H233="Fac. 12 mo.",1720)))</f>
        <v>1360</v>
      </c>
      <c r="I234" s="8"/>
      <c r="J234" s="9"/>
      <c r="K234" s="6" t="s">
        <v>102</v>
      </c>
      <c r="L234" s="7">
        <f>IF(L233="Cal. YR",2080,IF(L233="Acad. YR",1360,IF(L233="Fac. 12 mo.",1720)))</f>
        <v>1360</v>
      </c>
      <c r="M234" s="8"/>
      <c r="N234" s="9"/>
      <c r="O234" s="6" t="s">
        <v>102</v>
      </c>
      <c r="P234" s="7">
        <f>IF(P233="Cal. YR",2080,IF(P233="Acad. YR",1360,IF(P233="Fac. 12 mo.",1720)))</f>
        <v>1360</v>
      </c>
      <c r="Q234" s="8"/>
      <c r="R234" s="9"/>
      <c r="S234" s="6" t="s">
        <v>102</v>
      </c>
      <c r="T234" s="7">
        <f>IF(T233="Cal. YR",2080,IF(T233="Acad. YR",1360,IF(T233="Fac. 12 mo.",1720)))</f>
        <v>1360</v>
      </c>
      <c r="U234" s="8"/>
      <c r="V234" s="9"/>
    </row>
    <row r="235" spans="1:22">
      <c r="A235" s="186"/>
      <c r="B235" s="3"/>
      <c r="C235" s="6" t="s">
        <v>103</v>
      </c>
      <c r="D235" s="7">
        <f>IF(D233="Cal. YR",12,IF(D233="Acad. YR",9,IF(D233="Fac. 12 mo.",12)))</f>
        <v>9</v>
      </c>
      <c r="E235" s="8"/>
      <c r="F235" s="7"/>
      <c r="G235" s="6" t="s">
        <v>103</v>
      </c>
      <c r="H235" s="7">
        <f>IF(H233="Cal. YR",12,IF(H233="Acad. YR",9,IF(H233="Fac. 12 mo.",12)))</f>
        <v>9</v>
      </c>
      <c r="I235" s="8"/>
      <c r="J235" s="9"/>
      <c r="K235" s="6" t="s">
        <v>103</v>
      </c>
      <c r="L235" s="7">
        <f>IF(L233="Cal. YR",12,IF(L233="Acad. YR",9,IF(L233="Fac. 12 mo.",12)))</f>
        <v>9</v>
      </c>
      <c r="M235" s="8"/>
      <c r="N235" s="9"/>
      <c r="O235" s="6" t="s">
        <v>103</v>
      </c>
      <c r="P235" s="7">
        <f>IF(P233="Cal. YR",12,IF(P233="Acad. YR",9,IF(P233="Fac. 12 mo.",12)))</f>
        <v>9</v>
      </c>
      <c r="Q235" s="8"/>
      <c r="R235" s="9"/>
      <c r="S235" s="6" t="s">
        <v>103</v>
      </c>
      <c r="T235" s="7">
        <f>IF(T233="Cal. YR",12,IF(T233="Acad. YR",9,IF(T233="Fac. 12 mo.",12)))</f>
        <v>9</v>
      </c>
      <c r="U235" s="8"/>
      <c r="V235" s="9"/>
    </row>
    <row r="236" spans="1:22">
      <c r="A236" s="5"/>
      <c r="B236" s="3"/>
      <c r="C236" s="11" t="s">
        <v>104</v>
      </c>
      <c r="D236" s="191">
        <v>4.4999999999999998E-2</v>
      </c>
      <c r="E236" s="12"/>
      <c r="F236" s="13"/>
      <c r="G236" s="11" t="s">
        <v>104</v>
      </c>
      <c r="H236" s="191">
        <v>4.4999999999999998E-2</v>
      </c>
      <c r="I236" s="12"/>
      <c r="J236" s="14"/>
      <c r="K236" s="11" t="s">
        <v>104</v>
      </c>
      <c r="L236" s="191">
        <v>4.4999999999999998E-2</v>
      </c>
      <c r="M236" s="12"/>
      <c r="N236" s="14"/>
      <c r="O236" s="11" t="s">
        <v>104</v>
      </c>
      <c r="P236" s="191">
        <v>4.4999999999999998E-2</v>
      </c>
      <c r="Q236" s="12"/>
      <c r="R236" s="14"/>
      <c r="S236" s="11" t="s">
        <v>104</v>
      </c>
      <c r="T236" s="191">
        <v>4.4999999999999998E-2</v>
      </c>
      <c r="U236" s="12"/>
      <c r="V236" s="14"/>
    </row>
    <row r="237" spans="1:22" ht="13.5" thickBot="1">
      <c r="A237" s="5" t="s">
        <v>105</v>
      </c>
      <c r="B237" s="15"/>
      <c r="C237" s="16" t="s">
        <v>106</v>
      </c>
      <c r="D237" s="17" t="s">
        <v>107</v>
      </c>
      <c r="E237" s="18" t="s">
        <v>108</v>
      </c>
      <c r="F237" s="19"/>
      <c r="G237" s="16" t="s">
        <v>106</v>
      </c>
      <c r="H237" s="17" t="s">
        <v>107</v>
      </c>
      <c r="I237" s="18" t="s">
        <v>108</v>
      </c>
      <c r="J237" s="20"/>
      <c r="K237" s="16" t="s">
        <v>106</v>
      </c>
      <c r="L237" s="17" t="s">
        <v>107</v>
      </c>
      <c r="M237" s="18" t="s">
        <v>108</v>
      </c>
      <c r="N237" s="20"/>
      <c r="O237" s="16" t="s">
        <v>106</v>
      </c>
      <c r="P237" s="17" t="s">
        <v>107</v>
      </c>
      <c r="Q237" s="18" t="s">
        <v>108</v>
      </c>
      <c r="R237" s="20"/>
      <c r="S237" s="16" t="s">
        <v>106</v>
      </c>
      <c r="T237" s="17" t="s">
        <v>107</v>
      </c>
      <c r="U237" s="18" t="s">
        <v>108</v>
      </c>
      <c r="V237" s="20"/>
    </row>
    <row r="238" spans="1:22" ht="13.5" thickBot="1">
      <c r="A238" s="188"/>
      <c r="B238" s="15"/>
      <c r="C238" s="21">
        <f>SUM(A238*D236)+A238</f>
        <v>0</v>
      </c>
      <c r="D238" s="22">
        <f>SUM(C238/D234)</f>
        <v>0</v>
      </c>
      <c r="E238" s="23">
        <f>SUM(C238/D235)</f>
        <v>0</v>
      </c>
      <c r="F238" s="24"/>
      <c r="G238" s="21">
        <f>SUM(C238*H236)+C238</f>
        <v>0</v>
      </c>
      <c r="H238" s="22">
        <f>SUM(G238/H234)</f>
        <v>0</v>
      </c>
      <c r="I238" s="23">
        <f>SUM(G238/H235)</f>
        <v>0</v>
      </c>
      <c r="J238" s="23"/>
      <c r="K238" s="21">
        <f>SUM(G238*L236)+G238</f>
        <v>0</v>
      </c>
      <c r="L238" s="22">
        <f>SUM(K238/L234)</f>
        <v>0</v>
      </c>
      <c r="M238" s="23">
        <f>SUM(K238/L235)</f>
        <v>0</v>
      </c>
      <c r="N238" s="23"/>
      <c r="O238" s="21">
        <f>SUM(K238*P236)+K238</f>
        <v>0</v>
      </c>
      <c r="P238" s="22">
        <f>SUM(O238/P234)</f>
        <v>0</v>
      </c>
      <c r="Q238" s="23">
        <f>SUM(O238/P235)</f>
        <v>0</v>
      </c>
      <c r="R238" s="23"/>
      <c r="S238" s="21">
        <f>SUM(O238*T236)+O238</f>
        <v>0</v>
      </c>
      <c r="T238" s="22">
        <f>SUM(S238/T234)</f>
        <v>0</v>
      </c>
      <c r="U238" s="23">
        <f>SUM(S238/T235)</f>
        <v>0</v>
      </c>
      <c r="V238" s="23"/>
    </row>
    <row r="241" spans="1:22" ht="13.5" thickBot="1">
      <c r="A241" s="230" t="s">
        <v>93</v>
      </c>
      <c r="B241" s="230"/>
      <c r="C241" s="230"/>
      <c r="D241" s="230"/>
      <c r="E241" s="230"/>
      <c r="F241" s="230"/>
      <c r="G241" s="230"/>
      <c r="H241" s="189" t="s">
        <v>132</v>
      </c>
      <c r="I241" s="189"/>
      <c r="J241" s="27"/>
      <c r="K241" s="27"/>
      <c r="L241" s="27"/>
      <c r="M241" s="1"/>
      <c r="N241" s="27"/>
      <c r="O241" s="27"/>
      <c r="P241" s="27"/>
      <c r="Q241" s="1"/>
      <c r="R241" s="27"/>
      <c r="S241" s="27"/>
      <c r="T241" s="27"/>
      <c r="U241" s="1"/>
      <c r="V241" s="27"/>
    </row>
    <row r="242" spans="1:22">
      <c r="A242" s="185"/>
      <c r="B242" s="3"/>
      <c r="C242" s="231" t="s">
        <v>95</v>
      </c>
      <c r="D242" s="231"/>
      <c r="E242" s="231"/>
      <c r="F242" s="4"/>
      <c r="G242" s="232" t="s">
        <v>96</v>
      </c>
      <c r="H242" s="231"/>
      <c r="I242" s="231"/>
      <c r="J242" s="4"/>
      <c r="K242" s="231" t="s">
        <v>97</v>
      </c>
      <c r="L242" s="231"/>
      <c r="M242" s="231"/>
      <c r="N242" s="4"/>
      <c r="O242" s="231" t="s">
        <v>98</v>
      </c>
      <c r="P242" s="231"/>
      <c r="Q242" s="231"/>
      <c r="R242" s="4"/>
      <c r="S242" s="231" t="s">
        <v>99</v>
      </c>
      <c r="T242" s="231"/>
      <c r="U242" s="231"/>
      <c r="V242" s="4"/>
    </row>
    <row r="243" spans="1:22">
      <c r="A243" s="186"/>
      <c r="B243" s="3"/>
      <c r="C243" s="6" t="s">
        <v>100</v>
      </c>
      <c r="D243" s="190" t="s">
        <v>101</v>
      </c>
      <c r="E243" s="8"/>
      <c r="F243" s="7"/>
      <c r="G243" s="6" t="s">
        <v>100</v>
      </c>
      <c r="H243" s="7" t="str">
        <f>D243</f>
        <v>Acad. YR</v>
      </c>
      <c r="I243" s="8"/>
      <c r="J243" s="9"/>
      <c r="K243" s="6" t="s">
        <v>100</v>
      </c>
      <c r="L243" s="7" t="str">
        <f>D243</f>
        <v>Acad. YR</v>
      </c>
      <c r="M243" s="8"/>
      <c r="N243" s="9"/>
      <c r="O243" s="6" t="s">
        <v>100</v>
      </c>
      <c r="P243" s="7" t="str">
        <f>D243</f>
        <v>Acad. YR</v>
      </c>
      <c r="Q243" s="8"/>
      <c r="R243" s="9"/>
      <c r="S243" s="6" t="s">
        <v>100</v>
      </c>
      <c r="T243" s="7" t="str">
        <f>D243</f>
        <v>Acad. YR</v>
      </c>
      <c r="U243" s="8"/>
      <c r="V243" s="9"/>
    </row>
    <row r="244" spans="1:22">
      <c r="A244" s="186"/>
      <c r="B244" s="3"/>
      <c r="C244" s="6" t="s">
        <v>102</v>
      </c>
      <c r="D244" s="7">
        <f>IF(D243="Cal. YR",2080,IF(D243="Acad. YR",1360,IF(D243="Fac. 12 mo.",1720)))</f>
        <v>1360</v>
      </c>
      <c r="E244" s="8"/>
      <c r="F244" s="7"/>
      <c r="G244" s="6" t="s">
        <v>102</v>
      </c>
      <c r="H244" s="7">
        <f>IF(H243="Cal. YR",2080,IF(H243="Acad. YR",1360,IF(H243="Fac. 12 mo.",1720)))</f>
        <v>1360</v>
      </c>
      <c r="I244" s="8"/>
      <c r="J244" s="9"/>
      <c r="K244" s="6" t="s">
        <v>102</v>
      </c>
      <c r="L244" s="7">
        <f>IF(L243="Cal. YR",2080,IF(L243="Acad. YR",1360,IF(L243="Fac. 12 mo.",1720)))</f>
        <v>1360</v>
      </c>
      <c r="M244" s="8"/>
      <c r="N244" s="9"/>
      <c r="O244" s="6" t="s">
        <v>102</v>
      </c>
      <c r="P244" s="7">
        <f>IF(P243="Cal. YR",2080,IF(P243="Acad. YR",1360,IF(P243="Fac. 12 mo.",1720)))</f>
        <v>1360</v>
      </c>
      <c r="Q244" s="8"/>
      <c r="R244" s="9"/>
      <c r="S244" s="6" t="s">
        <v>102</v>
      </c>
      <c r="T244" s="7">
        <f>IF(T243="Cal. YR",2080,IF(T243="Acad. YR",1360,IF(T243="Fac. 12 mo.",1720)))</f>
        <v>1360</v>
      </c>
      <c r="U244" s="8"/>
      <c r="V244" s="9"/>
    </row>
    <row r="245" spans="1:22">
      <c r="A245" s="186"/>
      <c r="B245" s="3"/>
      <c r="C245" s="6" t="s">
        <v>103</v>
      </c>
      <c r="D245" s="7">
        <f>IF(D243="Cal. YR",12,IF(D243="Acad. YR",9,IF(D243="Fac. 12 mo.",12)))</f>
        <v>9</v>
      </c>
      <c r="E245" s="8"/>
      <c r="F245" s="7"/>
      <c r="G245" s="6" t="s">
        <v>103</v>
      </c>
      <c r="H245" s="7">
        <f>IF(H243="Cal. YR",12,IF(H243="Acad. YR",9,IF(H243="Fac. 12 mo.",12)))</f>
        <v>9</v>
      </c>
      <c r="I245" s="8"/>
      <c r="J245" s="9"/>
      <c r="K245" s="6" t="s">
        <v>103</v>
      </c>
      <c r="L245" s="7">
        <f>IF(L243="Cal. YR",12,IF(L243="Acad. YR",9,IF(L243="Fac. 12 mo.",12)))</f>
        <v>9</v>
      </c>
      <c r="M245" s="8"/>
      <c r="N245" s="9"/>
      <c r="O245" s="6" t="s">
        <v>103</v>
      </c>
      <c r="P245" s="7">
        <f>IF(P243="Cal. YR",12,IF(P243="Acad. YR",9,IF(P243="Fac. 12 mo.",12)))</f>
        <v>9</v>
      </c>
      <c r="Q245" s="8"/>
      <c r="R245" s="9"/>
      <c r="S245" s="6" t="s">
        <v>103</v>
      </c>
      <c r="T245" s="7">
        <f>IF(T243="Cal. YR",12,IF(T243="Acad. YR",9,IF(T243="Fac. 12 mo.",12)))</f>
        <v>9</v>
      </c>
      <c r="U245" s="8"/>
      <c r="V245" s="9"/>
    </row>
    <row r="246" spans="1:22">
      <c r="A246" s="5"/>
      <c r="B246" s="3"/>
      <c r="C246" s="11" t="s">
        <v>104</v>
      </c>
      <c r="D246" s="191">
        <v>4.4999999999999998E-2</v>
      </c>
      <c r="E246" s="12"/>
      <c r="F246" s="13"/>
      <c r="G246" s="11" t="s">
        <v>104</v>
      </c>
      <c r="H246" s="191">
        <v>4.4999999999999998E-2</v>
      </c>
      <c r="I246" s="12"/>
      <c r="J246" s="14"/>
      <c r="K246" s="11" t="s">
        <v>104</v>
      </c>
      <c r="L246" s="191">
        <v>4.4999999999999998E-2</v>
      </c>
      <c r="M246" s="12"/>
      <c r="N246" s="14"/>
      <c r="O246" s="11" t="s">
        <v>104</v>
      </c>
      <c r="P246" s="191">
        <v>4.4999999999999998E-2</v>
      </c>
      <c r="Q246" s="12"/>
      <c r="R246" s="14"/>
      <c r="S246" s="11" t="s">
        <v>104</v>
      </c>
      <c r="T246" s="191">
        <v>4.4999999999999998E-2</v>
      </c>
      <c r="U246" s="12"/>
      <c r="V246" s="14"/>
    </row>
    <row r="247" spans="1:22" ht="13.5" thickBot="1">
      <c r="A247" s="5" t="s">
        <v>105</v>
      </c>
      <c r="B247" s="15"/>
      <c r="C247" s="16" t="s">
        <v>106</v>
      </c>
      <c r="D247" s="17" t="s">
        <v>107</v>
      </c>
      <c r="E247" s="18" t="s">
        <v>108</v>
      </c>
      <c r="F247" s="19"/>
      <c r="G247" s="16" t="s">
        <v>106</v>
      </c>
      <c r="H247" s="17" t="s">
        <v>107</v>
      </c>
      <c r="I247" s="18" t="s">
        <v>108</v>
      </c>
      <c r="J247" s="20"/>
      <c r="K247" s="16" t="s">
        <v>106</v>
      </c>
      <c r="L247" s="17" t="s">
        <v>107</v>
      </c>
      <c r="M247" s="18" t="s">
        <v>108</v>
      </c>
      <c r="N247" s="20"/>
      <c r="O247" s="16" t="s">
        <v>106</v>
      </c>
      <c r="P247" s="17" t="s">
        <v>107</v>
      </c>
      <c r="Q247" s="18" t="s">
        <v>108</v>
      </c>
      <c r="R247" s="20"/>
      <c r="S247" s="16" t="s">
        <v>106</v>
      </c>
      <c r="T247" s="17" t="s">
        <v>107</v>
      </c>
      <c r="U247" s="18" t="s">
        <v>108</v>
      </c>
      <c r="V247" s="20"/>
    </row>
    <row r="248" spans="1:22" ht="13.5" thickBot="1">
      <c r="A248" s="188"/>
      <c r="B248" s="15"/>
      <c r="C248" s="21">
        <f>SUM(A248*D246)+A248</f>
        <v>0</v>
      </c>
      <c r="D248" s="22">
        <f>SUM(C248/D244)</f>
        <v>0</v>
      </c>
      <c r="E248" s="23">
        <f>SUM(C248/D245)</f>
        <v>0</v>
      </c>
      <c r="F248" s="24"/>
      <c r="G248" s="21">
        <f>SUM(C248*H246)+C248</f>
        <v>0</v>
      </c>
      <c r="H248" s="22">
        <f>SUM(G248/H244)</f>
        <v>0</v>
      </c>
      <c r="I248" s="23">
        <f>SUM(G248/H245)</f>
        <v>0</v>
      </c>
      <c r="J248" s="23"/>
      <c r="K248" s="21">
        <f>SUM(G248*L246)+G248</f>
        <v>0</v>
      </c>
      <c r="L248" s="22">
        <f>SUM(K248/L244)</f>
        <v>0</v>
      </c>
      <c r="M248" s="23">
        <f>SUM(K248/L245)</f>
        <v>0</v>
      </c>
      <c r="N248" s="23"/>
      <c r="O248" s="21">
        <f>SUM(K248*P246)+K248</f>
        <v>0</v>
      </c>
      <c r="P248" s="22">
        <f>SUM(O248/P244)</f>
        <v>0</v>
      </c>
      <c r="Q248" s="23">
        <f>SUM(O248/P245)</f>
        <v>0</v>
      </c>
      <c r="R248" s="23"/>
      <c r="S248" s="21">
        <f>SUM(O248*T246)+O248</f>
        <v>0</v>
      </c>
      <c r="T248" s="22">
        <f>SUM(S248/T244)</f>
        <v>0</v>
      </c>
      <c r="U248" s="23">
        <f>SUM(S248/T245)</f>
        <v>0</v>
      </c>
      <c r="V248" s="23"/>
    </row>
    <row r="251" spans="1:22" ht="13.5" thickBot="1">
      <c r="A251" s="230" t="s">
        <v>133</v>
      </c>
      <c r="B251" s="230"/>
      <c r="C251" s="230"/>
      <c r="D251" s="230"/>
      <c r="E251" s="230"/>
      <c r="F251" s="230"/>
      <c r="G251" s="230"/>
      <c r="H251" s="189" t="s">
        <v>134</v>
      </c>
      <c r="I251" s="189"/>
      <c r="J251" s="27"/>
      <c r="K251" s="27"/>
      <c r="L251" s="27"/>
      <c r="M251" s="1"/>
      <c r="N251" s="27"/>
      <c r="O251" s="27"/>
      <c r="P251" s="27"/>
      <c r="Q251" s="1"/>
      <c r="R251" s="27"/>
      <c r="S251" s="27"/>
      <c r="T251" s="27"/>
      <c r="U251" s="1"/>
      <c r="V251" s="27"/>
    </row>
    <row r="252" spans="1:22">
      <c r="A252" s="185"/>
      <c r="B252" s="3"/>
      <c r="C252" s="231" t="s">
        <v>95</v>
      </c>
      <c r="D252" s="231"/>
      <c r="E252" s="231"/>
      <c r="F252" s="4"/>
      <c r="G252" s="232" t="s">
        <v>96</v>
      </c>
      <c r="H252" s="231"/>
      <c r="I252" s="231"/>
      <c r="J252" s="4"/>
      <c r="K252" s="231" t="s">
        <v>97</v>
      </c>
      <c r="L252" s="231"/>
      <c r="M252" s="231"/>
      <c r="N252" s="4"/>
      <c r="O252" s="231" t="s">
        <v>98</v>
      </c>
      <c r="P252" s="231"/>
      <c r="Q252" s="231"/>
      <c r="R252" s="4"/>
      <c r="S252" s="231" t="s">
        <v>99</v>
      </c>
      <c r="T252" s="231"/>
      <c r="U252" s="231"/>
      <c r="V252" s="4"/>
    </row>
    <row r="253" spans="1:22">
      <c r="A253" s="186"/>
      <c r="B253" s="3"/>
      <c r="C253" s="6" t="s">
        <v>100</v>
      </c>
      <c r="D253" s="190" t="s">
        <v>135</v>
      </c>
      <c r="E253" s="8"/>
      <c r="F253" s="7"/>
      <c r="G253" s="6" t="s">
        <v>100</v>
      </c>
      <c r="H253" s="7" t="str">
        <f>D253</f>
        <v>Cal. YR</v>
      </c>
      <c r="I253" s="8"/>
      <c r="J253" s="9"/>
      <c r="K253" s="6" t="s">
        <v>100</v>
      </c>
      <c r="L253" s="7" t="str">
        <f>D253</f>
        <v>Cal. YR</v>
      </c>
      <c r="M253" s="8"/>
      <c r="N253" s="9"/>
      <c r="O253" s="6" t="s">
        <v>100</v>
      </c>
      <c r="P253" s="7" t="str">
        <f>D253</f>
        <v>Cal. YR</v>
      </c>
      <c r="Q253" s="8"/>
      <c r="R253" s="9"/>
      <c r="S253" s="6" t="s">
        <v>100</v>
      </c>
      <c r="T253" s="7" t="str">
        <f>D253</f>
        <v>Cal. YR</v>
      </c>
      <c r="U253" s="8"/>
      <c r="V253" s="9"/>
    </row>
    <row r="254" spans="1:22">
      <c r="A254" s="186"/>
      <c r="B254" s="3"/>
      <c r="C254" s="6" t="s">
        <v>102</v>
      </c>
      <c r="D254" s="7">
        <f>IF(D253="Cal. YR",2080,IF(D253="Acad. YR",1360,IF(D253="Fac. 12 mo.",1720)))</f>
        <v>2080</v>
      </c>
      <c r="E254" s="8"/>
      <c r="F254" s="7"/>
      <c r="G254" s="6" t="s">
        <v>102</v>
      </c>
      <c r="H254" s="7">
        <f>IF(H253="Cal. YR",2080,IF(H253="Acad. YR",1360,IF(H253="Fac. 12 mo.",1720)))</f>
        <v>2080</v>
      </c>
      <c r="I254" s="8"/>
      <c r="J254" s="9"/>
      <c r="K254" s="6" t="s">
        <v>102</v>
      </c>
      <c r="L254" s="7">
        <f>IF(L253="Cal. YR",2080,IF(L253="Acad. YR",1360,IF(L253="Fac. 12 mo.",1720)))</f>
        <v>2080</v>
      </c>
      <c r="M254" s="8"/>
      <c r="N254" s="9"/>
      <c r="O254" s="6" t="s">
        <v>102</v>
      </c>
      <c r="P254" s="7">
        <f>IF(P253="Cal. YR",2080,IF(P253="Acad. YR",1360,IF(P253="Fac. 12 mo.",1720)))</f>
        <v>2080</v>
      </c>
      <c r="Q254" s="8"/>
      <c r="R254" s="9"/>
      <c r="S254" s="6" t="s">
        <v>102</v>
      </c>
      <c r="T254" s="7">
        <f>IF(T253="Cal. YR",2080,IF(T253="Acad. YR",1360,IF(T253="Fac. 12 mo.",1720)))</f>
        <v>2080</v>
      </c>
      <c r="U254" s="8"/>
      <c r="V254" s="9"/>
    </row>
    <row r="255" spans="1:22">
      <c r="A255" s="186"/>
      <c r="B255" s="3"/>
      <c r="C255" s="6" t="s">
        <v>103</v>
      </c>
      <c r="D255" s="7">
        <f>IF(D253="Cal. YR",12,IF(D253="Acad. YR",9,IF(D253="Fac. 12 mo.",12)))</f>
        <v>12</v>
      </c>
      <c r="E255" s="8"/>
      <c r="F255" s="7"/>
      <c r="G255" s="6" t="s">
        <v>103</v>
      </c>
      <c r="H255" s="7">
        <f>IF(H253="Cal. YR",12,IF(H253="Acad. YR",9,IF(H253="Fac. 12 mo.",12)))</f>
        <v>12</v>
      </c>
      <c r="I255" s="8"/>
      <c r="J255" s="9"/>
      <c r="K255" s="6" t="s">
        <v>103</v>
      </c>
      <c r="L255" s="7">
        <f>IF(L253="Cal. YR",12,IF(L253="Acad. YR",9,IF(L253="Fac. 12 mo.",12)))</f>
        <v>12</v>
      </c>
      <c r="M255" s="8"/>
      <c r="N255" s="9"/>
      <c r="O255" s="6" t="s">
        <v>103</v>
      </c>
      <c r="P255" s="7">
        <f>IF(P253="Cal. YR",12,IF(P253="Acad. YR",9,IF(P253="Fac. 12 mo.",12)))</f>
        <v>12</v>
      </c>
      <c r="Q255" s="8"/>
      <c r="R255" s="9"/>
      <c r="S255" s="6" t="s">
        <v>103</v>
      </c>
      <c r="T255" s="7">
        <f>IF(T253="Cal. YR",12,IF(T253="Acad. YR",9,IF(T253="Fac. 12 mo.",12)))</f>
        <v>12</v>
      </c>
      <c r="U255" s="8"/>
      <c r="V255" s="9"/>
    </row>
    <row r="256" spans="1:22">
      <c r="A256" s="5"/>
      <c r="B256" s="3"/>
      <c r="C256" s="11" t="s">
        <v>104</v>
      </c>
      <c r="D256" s="191">
        <v>4.4999999999999998E-2</v>
      </c>
      <c r="E256" s="12"/>
      <c r="F256" s="13"/>
      <c r="G256" s="11" t="s">
        <v>104</v>
      </c>
      <c r="H256" s="191">
        <v>4.4999999999999998E-2</v>
      </c>
      <c r="I256" s="12"/>
      <c r="J256" s="14"/>
      <c r="K256" s="11" t="s">
        <v>104</v>
      </c>
      <c r="L256" s="191">
        <v>4.4999999999999998E-2</v>
      </c>
      <c r="M256" s="12"/>
      <c r="N256" s="14"/>
      <c r="O256" s="11" t="s">
        <v>104</v>
      </c>
      <c r="P256" s="191">
        <v>4.4999999999999998E-2</v>
      </c>
      <c r="Q256" s="12"/>
      <c r="R256" s="14"/>
      <c r="S256" s="11" t="s">
        <v>104</v>
      </c>
      <c r="T256" s="191">
        <v>4.4999999999999998E-2</v>
      </c>
      <c r="U256" s="12"/>
      <c r="V256" s="14"/>
    </row>
    <row r="257" spans="1:22" ht="13.5" thickBot="1">
      <c r="A257" s="5" t="s">
        <v>105</v>
      </c>
      <c r="B257" s="15"/>
      <c r="C257" s="16" t="s">
        <v>106</v>
      </c>
      <c r="D257" s="17" t="s">
        <v>107</v>
      </c>
      <c r="E257" s="18" t="s">
        <v>108</v>
      </c>
      <c r="F257" s="19"/>
      <c r="G257" s="16" t="s">
        <v>106</v>
      </c>
      <c r="H257" s="17" t="s">
        <v>107</v>
      </c>
      <c r="I257" s="18" t="s">
        <v>108</v>
      </c>
      <c r="J257" s="20"/>
      <c r="K257" s="16" t="s">
        <v>106</v>
      </c>
      <c r="L257" s="17" t="s">
        <v>107</v>
      </c>
      <c r="M257" s="18" t="s">
        <v>108</v>
      </c>
      <c r="N257" s="20"/>
      <c r="O257" s="16" t="s">
        <v>106</v>
      </c>
      <c r="P257" s="17" t="s">
        <v>107</v>
      </c>
      <c r="Q257" s="18" t="s">
        <v>108</v>
      </c>
      <c r="R257" s="20"/>
      <c r="S257" s="16" t="s">
        <v>106</v>
      </c>
      <c r="T257" s="17" t="s">
        <v>107</v>
      </c>
      <c r="U257" s="18" t="s">
        <v>108</v>
      </c>
      <c r="V257" s="20"/>
    </row>
    <row r="258" spans="1:22" ht="13.5" thickBot="1">
      <c r="A258" s="188"/>
      <c r="B258" s="15"/>
      <c r="C258" s="21">
        <f>SUM(A258*D256)+A258</f>
        <v>0</v>
      </c>
      <c r="D258" s="22">
        <f>SUM(C258/D254)</f>
        <v>0</v>
      </c>
      <c r="E258" s="23">
        <f>SUM(C258/D255)</f>
        <v>0</v>
      </c>
      <c r="F258" s="24"/>
      <c r="G258" s="21">
        <f>SUM(C258*H256)+C258</f>
        <v>0</v>
      </c>
      <c r="H258" s="22">
        <f>SUM(G258/H254)</f>
        <v>0</v>
      </c>
      <c r="I258" s="23">
        <f>SUM(G258/H255)</f>
        <v>0</v>
      </c>
      <c r="J258" s="23"/>
      <c r="K258" s="21">
        <f>SUM(G258*L256)+G258</f>
        <v>0</v>
      </c>
      <c r="L258" s="22">
        <f>SUM(K258/L254)</f>
        <v>0</v>
      </c>
      <c r="M258" s="23">
        <f>SUM(K258/L255)</f>
        <v>0</v>
      </c>
      <c r="N258" s="23"/>
      <c r="O258" s="21">
        <f>SUM(K258*P256)+K258</f>
        <v>0</v>
      </c>
      <c r="P258" s="22">
        <f>SUM(O258/P254)</f>
        <v>0</v>
      </c>
      <c r="Q258" s="23">
        <f>SUM(O258/P255)</f>
        <v>0</v>
      </c>
      <c r="R258" s="23"/>
      <c r="S258" s="21">
        <f>SUM(O258*T256)+O258</f>
        <v>0</v>
      </c>
      <c r="T258" s="22">
        <f>SUM(S258/T254)</f>
        <v>0</v>
      </c>
      <c r="U258" s="23">
        <f>SUM(S258/T255)</f>
        <v>0</v>
      </c>
      <c r="V258" s="23"/>
    </row>
    <row r="261" spans="1:22" ht="13.5" thickBot="1">
      <c r="A261" s="230" t="s">
        <v>133</v>
      </c>
      <c r="B261" s="230"/>
      <c r="C261" s="230"/>
      <c r="D261" s="230"/>
      <c r="E261" s="230"/>
      <c r="F261" s="230"/>
      <c r="G261" s="230"/>
      <c r="H261" s="189" t="s">
        <v>136</v>
      </c>
      <c r="I261" s="189"/>
      <c r="J261" s="27"/>
      <c r="K261" s="27"/>
      <c r="L261" s="27"/>
      <c r="M261" s="1"/>
      <c r="N261" s="27"/>
      <c r="O261" s="27"/>
      <c r="P261" s="27"/>
      <c r="Q261" s="1"/>
      <c r="R261" s="27"/>
      <c r="S261" s="27"/>
      <c r="T261" s="27"/>
      <c r="U261" s="1"/>
      <c r="V261" s="27"/>
    </row>
    <row r="262" spans="1:22">
      <c r="A262" s="185"/>
      <c r="B262" s="3"/>
      <c r="C262" s="231" t="s">
        <v>95</v>
      </c>
      <c r="D262" s="231"/>
      <c r="E262" s="231"/>
      <c r="F262" s="4"/>
      <c r="G262" s="232" t="s">
        <v>96</v>
      </c>
      <c r="H262" s="231"/>
      <c r="I262" s="231"/>
      <c r="J262" s="4"/>
      <c r="K262" s="231" t="s">
        <v>97</v>
      </c>
      <c r="L262" s="231"/>
      <c r="M262" s="231"/>
      <c r="N262" s="4"/>
      <c r="O262" s="231" t="s">
        <v>98</v>
      </c>
      <c r="P262" s="231"/>
      <c r="Q262" s="231"/>
      <c r="R262" s="4"/>
      <c r="S262" s="231" t="s">
        <v>99</v>
      </c>
      <c r="T262" s="231"/>
      <c r="U262" s="231"/>
      <c r="V262" s="4"/>
    </row>
    <row r="263" spans="1:22">
      <c r="A263" s="186"/>
      <c r="B263" s="3"/>
      <c r="C263" s="6" t="s">
        <v>100</v>
      </c>
      <c r="D263" s="190" t="s">
        <v>135</v>
      </c>
      <c r="E263" s="8"/>
      <c r="F263" s="7"/>
      <c r="G263" s="6" t="s">
        <v>100</v>
      </c>
      <c r="H263" s="7" t="str">
        <f>D263</f>
        <v>Cal. YR</v>
      </c>
      <c r="I263" s="8"/>
      <c r="J263" s="9"/>
      <c r="K263" s="6" t="s">
        <v>100</v>
      </c>
      <c r="L263" s="7" t="str">
        <f>D263</f>
        <v>Cal. YR</v>
      </c>
      <c r="M263" s="8"/>
      <c r="N263" s="9"/>
      <c r="O263" s="6" t="s">
        <v>100</v>
      </c>
      <c r="P263" s="7" t="str">
        <f>D263</f>
        <v>Cal. YR</v>
      </c>
      <c r="Q263" s="8"/>
      <c r="R263" s="9"/>
      <c r="S263" s="6" t="s">
        <v>100</v>
      </c>
      <c r="T263" s="7" t="str">
        <f>D263</f>
        <v>Cal. YR</v>
      </c>
      <c r="U263" s="8"/>
      <c r="V263" s="9"/>
    </row>
    <row r="264" spans="1:22">
      <c r="A264" s="186"/>
      <c r="B264" s="3"/>
      <c r="C264" s="6" t="s">
        <v>102</v>
      </c>
      <c r="D264" s="7">
        <f>IF(D263="Cal. YR",2080,IF(D263="Acad. YR",1360,IF(D263="Fac. 12 mo.",1720)))</f>
        <v>2080</v>
      </c>
      <c r="E264" s="8"/>
      <c r="F264" s="7"/>
      <c r="G264" s="6" t="s">
        <v>102</v>
      </c>
      <c r="H264" s="7">
        <f>IF(H263="Cal. YR",2080,IF(H263="Acad. YR",1360,IF(H263="Fac. 12 mo.",1720)))</f>
        <v>2080</v>
      </c>
      <c r="I264" s="8"/>
      <c r="J264" s="9"/>
      <c r="K264" s="6" t="s">
        <v>102</v>
      </c>
      <c r="L264" s="7">
        <f>IF(L263="Cal. YR",2080,IF(L263="Acad. YR",1360,IF(L263="Fac. 12 mo.",1720)))</f>
        <v>2080</v>
      </c>
      <c r="M264" s="8"/>
      <c r="N264" s="9"/>
      <c r="O264" s="6" t="s">
        <v>102</v>
      </c>
      <c r="P264" s="7">
        <f>IF(P263="Cal. YR",2080,IF(P263="Acad. YR",1360,IF(P263="Fac. 12 mo.",1720)))</f>
        <v>2080</v>
      </c>
      <c r="Q264" s="8"/>
      <c r="R264" s="9"/>
      <c r="S264" s="6" t="s">
        <v>102</v>
      </c>
      <c r="T264" s="7">
        <f>IF(T263="Cal. YR",2080,IF(T263="Acad. YR",1360,IF(T263="Fac. 12 mo.",1720)))</f>
        <v>2080</v>
      </c>
      <c r="U264" s="8"/>
      <c r="V264" s="9"/>
    </row>
    <row r="265" spans="1:22">
      <c r="A265" s="186"/>
      <c r="B265" s="3"/>
      <c r="C265" s="6" t="s">
        <v>103</v>
      </c>
      <c r="D265" s="7">
        <f>IF(D263="Cal. YR",12,IF(D263="Acad. YR",9,IF(D263="Fac. 12 mo.",12)))</f>
        <v>12</v>
      </c>
      <c r="E265" s="8"/>
      <c r="F265" s="7"/>
      <c r="G265" s="6" t="s">
        <v>103</v>
      </c>
      <c r="H265" s="7">
        <f>IF(H263="Cal. YR",12,IF(H263="Acad. YR",9,IF(H263="Fac. 12 mo.",12)))</f>
        <v>12</v>
      </c>
      <c r="I265" s="8"/>
      <c r="J265" s="9"/>
      <c r="K265" s="6" t="s">
        <v>103</v>
      </c>
      <c r="L265" s="7">
        <f>IF(L263="Cal. YR",12,IF(L263="Acad. YR",9,IF(L263="Fac. 12 mo.",12)))</f>
        <v>12</v>
      </c>
      <c r="M265" s="8"/>
      <c r="N265" s="9"/>
      <c r="O265" s="6" t="s">
        <v>103</v>
      </c>
      <c r="P265" s="7">
        <f>IF(P263="Cal. YR",12,IF(P263="Acad. YR",9,IF(P263="Fac. 12 mo.",12)))</f>
        <v>12</v>
      </c>
      <c r="Q265" s="8"/>
      <c r="R265" s="9"/>
      <c r="S265" s="6" t="s">
        <v>103</v>
      </c>
      <c r="T265" s="7">
        <f>IF(T263="Cal. YR",12,IF(T263="Acad. YR",9,IF(T263="Fac. 12 mo.",12)))</f>
        <v>12</v>
      </c>
      <c r="U265" s="8"/>
      <c r="V265" s="9"/>
    </row>
    <row r="266" spans="1:22">
      <c r="A266" s="5"/>
      <c r="B266" s="3"/>
      <c r="C266" s="11" t="s">
        <v>104</v>
      </c>
      <c r="D266" s="191">
        <v>4.4999999999999998E-2</v>
      </c>
      <c r="E266" s="12"/>
      <c r="F266" s="13"/>
      <c r="G266" s="11" t="s">
        <v>104</v>
      </c>
      <c r="H266" s="191">
        <v>4.4999999999999998E-2</v>
      </c>
      <c r="I266" s="12"/>
      <c r="J266" s="14"/>
      <c r="K266" s="11" t="s">
        <v>104</v>
      </c>
      <c r="L266" s="191">
        <v>4.4999999999999998E-2</v>
      </c>
      <c r="M266" s="12"/>
      <c r="N266" s="14"/>
      <c r="O266" s="11" t="s">
        <v>104</v>
      </c>
      <c r="P266" s="191">
        <v>4.4999999999999998E-2</v>
      </c>
      <c r="Q266" s="12"/>
      <c r="R266" s="14"/>
      <c r="S266" s="11" t="s">
        <v>104</v>
      </c>
      <c r="T266" s="191">
        <v>4.4999999999999998E-2</v>
      </c>
      <c r="U266" s="12"/>
      <c r="V266" s="14"/>
    </row>
    <row r="267" spans="1:22" ht="13.5" thickBot="1">
      <c r="A267" s="5" t="s">
        <v>105</v>
      </c>
      <c r="B267" s="15"/>
      <c r="C267" s="16" t="s">
        <v>106</v>
      </c>
      <c r="D267" s="17" t="s">
        <v>107</v>
      </c>
      <c r="E267" s="18" t="s">
        <v>108</v>
      </c>
      <c r="F267" s="19"/>
      <c r="G267" s="16" t="s">
        <v>106</v>
      </c>
      <c r="H267" s="17" t="s">
        <v>107</v>
      </c>
      <c r="I267" s="18" t="s">
        <v>108</v>
      </c>
      <c r="J267" s="20"/>
      <c r="K267" s="16" t="s">
        <v>106</v>
      </c>
      <c r="L267" s="17" t="s">
        <v>107</v>
      </c>
      <c r="M267" s="18" t="s">
        <v>108</v>
      </c>
      <c r="N267" s="20"/>
      <c r="O267" s="16" t="s">
        <v>106</v>
      </c>
      <c r="P267" s="17" t="s">
        <v>107</v>
      </c>
      <c r="Q267" s="18" t="s">
        <v>108</v>
      </c>
      <c r="R267" s="20"/>
      <c r="S267" s="16" t="s">
        <v>106</v>
      </c>
      <c r="T267" s="17" t="s">
        <v>107</v>
      </c>
      <c r="U267" s="18" t="s">
        <v>108</v>
      </c>
      <c r="V267" s="20"/>
    </row>
    <row r="268" spans="1:22" ht="13.5" thickBot="1">
      <c r="A268" s="188"/>
      <c r="B268" s="15"/>
      <c r="C268" s="21">
        <f>SUM(A268*D266)+A268</f>
        <v>0</v>
      </c>
      <c r="D268" s="22">
        <f>SUM(C268/D264)</f>
        <v>0</v>
      </c>
      <c r="E268" s="23">
        <f>SUM(C268/D265)</f>
        <v>0</v>
      </c>
      <c r="F268" s="24"/>
      <c r="G268" s="21">
        <f>SUM(C268*H266)+C268</f>
        <v>0</v>
      </c>
      <c r="H268" s="22">
        <f>SUM(G268/H264)</f>
        <v>0</v>
      </c>
      <c r="I268" s="23">
        <f>SUM(G268/H265)</f>
        <v>0</v>
      </c>
      <c r="J268" s="23"/>
      <c r="K268" s="21">
        <f>SUM(G268*L266)+G268</f>
        <v>0</v>
      </c>
      <c r="L268" s="22">
        <f>SUM(K268/L264)</f>
        <v>0</v>
      </c>
      <c r="M268" s="23">
        <f>SUM(K268/L265)</f>
        <v>0</v>
      </c>
      <c r="N268" s="23"/>
      <c r="O268" s="21">
        <f>SUM(K268*P266)+K268</f>
        <v>0</v>
      </c>
      <c r="P268" s="22">
        <f>SUM(O268/P264)</f>
        <v>0</v>
      </c>
      <c r="Q268" s="23">
        <f>SUM(O268/P265)</f>
        <v>0</v>
      </c>
      <c r="R268" s="23"/>
      <c r="S268" s="21">
        <f>SUM(O268*T266)+O268</f>
        <v>0</v>
      </c>
      <c r="T268" s="22">
        <f>SUM(S268/T264)</f>
        <v>0</v>
      </c>
      <c r="U268" s="23">
        <f>SUM(S268/T265)</f>
        <v>0</v>
      </c>
      <c r="V268" s="23"/>
    </row>
    <row r="271" spans="1:22" ht="13.5" thickBot="1">
      <c r="A271" s="230" t="s">
        <v>133</v>
      </c>
      <c r="B271" s="230"/>
      <c r="C271" s="230"/>
      <c r="D271" s="230"/>
      <c r="E271" s="230"/>
      <c r="F271" s="230"/>
      <c r="G271" s="230"/>
      <c r="H271" s="189" t="s">
        <v>137</v>
      </c>
      <c r="I271" s="189"/>
      <c r="J271" s="27"/>
      <c r="K271" s="27"/>
      <c r="L271" s="27"/>
      <c r="M271" s="1"/>
      <c r="N271" s="27"/>
      <c r="O271" s="27"/>
      <c r="P271" s="27"/>
      <c r="Q271" s="1"/>
      <c r="R271" s="27"/>
      <c r="S271" s="27"/>
      <c r="T271" s="27"/>
      <c r="U271" s="1"/>
      <c r="V271" s="27"/>
    </row>
    <row r="272" spans="1:22">
      <c r="A272" s="185"/>
      <c r="B272" s="3"/>
      <c r="C272" s="231" t="s">
        <v>95</v>
      </c>
      <c r="D272" s="231"/>
      <c r="E272" s="231"/>
      <c r="F272" s="4"/>
      <c r="G272" s="232" t="s">
        <v>96</v>
      </c>
      <c r="H272" s="231"/>
      <c r="I272" s="231"/>
      <c r="J272" s="4"/>
      <c r="K272" s="231" t="s">
        <v>97</v>
      </c>
      <c r="L272" s="231"/>
      <c r="M272" s="231"/>
      <c r="N272" s="4"/>
      <c r="O272" s="231" t="s">
        <v>98</v>
      </c>
      <c r="P272" s="231"/>
      <c r="Q272" s="231"/>
      <c r="R272" s="4"/>
      <c r="S272" s="231" t="s">
        <v>99</v>
      </c>
      <c r="T272" s="231"/>
      <c r="U272" s="231"/>
      <c r="V272" s="4"/>
    </row>
    <row r="273" spans="1:22">
      <c r="A273" s="186"/>
      <c r="B273" s="3"/>
      <c r="C273" s="6" t="s">
        <v>100</v>
      </c>
      <c r="D273" s="190" t="s">
        <v>135</v>
      </c>
      <c r="E273" s="8"/>
      <c r="F273" s="7"/>
      <c r="G273" s="6" t="s">
        <v>100</v>
      </c>
      <c r="H273" s="7" t="str">
        <f>D273</f>
        <v>Cal. YR</v>
      </c>
      <c r="I273" s="8"/>
      <c r="J273" s="9"/>
      <c r="K273" s="6" t="s">
        <v>100</v>
      </c>
      <c r="L273" s="7" t="str">
        <f>D273</f>
        <v>Cal. YR</v>
      </c>
      <c r="M273" s="8"/>
      <c r="N273" s="9"/>
      <c r="O273" s="6" t="s">
        <v>100</v>
      </c>
      <c r="P273" s="7" t="str">
        <f>D273</f>
        <v>Cal. YR</v>
      </c>
      <c r="Q273" s="8"/>
      <c r="R273" s="9"/>
      <c r="S273" s="6" t="s">
        <v>100</v>
      </c>
      <c r="T273" s="7" t="str">
        <f>D273</f>
        <v>Cal. YR</v>
      </c>
      <c r="U273" s="8"/>
      <c r="V273" s="9"/>
    </row>
    <row r="274" spans="1:22">
      <c r="A274" s="186"/>
      <c r="B274" s="3"/>
      <c r="C274" s="6" t="s">
        <v>102</v>
      </c>
      <c r="D274" s="7">
        <f>IF(D273="Cal. YR",2080,IF(D273="Acad. YR",1360,IF(D273="Fac. 12 mo.",1720)))</f>
        <v>2080</v>
      </c>
      <c r="E274" s="8"/>
      <c r="F274" s="7"/>
      <c r="G274" s="6" t="s">
        <v>102</v>
      </c>
      <c r="H274" s="7">
        <f>IF(H273="Cal. YR",2080,IF(H273="Acad. YR",1360,IF(H273="Fac. 12 mo.",1720)))</f>
        <v>2080</v>
      </c>
      <c r="I274" s="8"/>
      <c r="J274" s="9"/>
      <c r="K274" s="6" t="s">
        <v>102</v>
      </c>
      <c r="L274" s="7">
        <f>IF(L273="Cal. YR",2080,IF(L273="Acad. YR",1360,IF(L273="Fac. 12 mo.",1720)))</f>
        <v>2080</v>
      </c>
      <c r="M274" s="8"/>
      <c r="N274" s="9"/>
      <c r="O274" s="6" t="s">
        <v>102</v>
      </c>
      <c r="P274" s="7">
        <f>IF(P273="Cal. YR",2080,IF(P273="Acad. YR",1360,IF(P273="Fac. 12 mo.",1720)))</f>
        <v>2080</v>
      </c>
      <c r="Q274" s="8"/>
      <c r="R274" s="9"/>
      <c r="S274" s="6" t="s">
        <v>102</v>
      </c>
      <c r="T274" s="7">
        <f>IF(T273="Cal. YR",2080,IF(T273="Acad. YR",1360,IF(T273="Fac. 12 mo.",1720)))</f>
        <v>2080</v>
      </c>
      <c r="U274" s="8"/>
      <c r="V274" s="9"/>
    </row>
    <row r="275" spans="1:22">
      <c r="A275" s="186"/>
      <c r="B275" s="3"/>
      <c r="C275" s="6" t="s">
        <v>103</v>
      </c>
      <c r="D275" s="7">
        <f>IF(D273="Cal. YR",12,IF(D273="Acad. YR",9,IF(D273="Fac. 12 mo.",12)))</f>
        <v>12</v>
      </c>
      <c r="E275" s="8"/>
      <c r="F275" s="7"/>
      <c r="G275" s="6" t="s">
        <v>103</v>
      </c>
      <c r="H275" s="7">
        <f>IF(H273="Cal. YR",12,IF(H273="Acad. YR",9,IF(H273="Fac. 12 mo.",12)))</f>
        <v>12</v>
      </c>
      <c r="I275" s="8"/>
      <c r="J275" s="9"/>
      <c r="K275" s="6" t="s">
        <v>103</v>
      </c>
      <c r="L275" s="7">
        <f>IF(L273="Cal. YR",12,IF(L273="Acad. YR",9,IF(L273="Fac. 12 mo.",12)))</f>
        <v>12</v>
      </c>
      <c r="M275" s="8"/>
      <c r="N275" s="9"/>
      <c r="O275" s="6" t="s">
        <v>103</v>
      </c>
      <c r="P275" s="7">
        <f>IF(P273="Cal. YR",12,IF(P273="Acad. YR",9,IF(P273="Fac. 12 mo.",12)))</f>
        <v>12</v>
      </c>
      <c r="Q275" s="8"/>
      <c r="R275" s="9"/>
      <c r="S275" s="6" t="s">
        <v>103</v>
      </c>
      <c r="T275" s="7">
        <f>IF(T273="Cal. YR",12,IF(T273="Acad. YR",9,IF(T273="Fac. 12 mo.",12)))</f>
        <v>12</v>
      </c>
      <c r="U275" s="8"/>
      <c r="V275" s="9"/>
    </row>
    <row r="276" spans="1:22">
      <c r="A276" s="5"/>
      <c r="B276" s="3"/>
      <c r="C276" s="11" t="s">
        <v>104</v>
      </c>
      <c r="D276" s="191">
        <v>4.4999999999999998E-2</v>
      </c>
      <c r="E276" s="12"/>
      <c r="F276" s="13"/>
      <c r="G276" s="11" t="s">
        <v>104</v>
      </c>
      <c r="H276" s="191">
        <v>4.4999999999999998E-2</v>
      </c>
      <c r="I276" s="12"/>
      <c r="J276" s="14"/>
      <c r="K276" s="11" t="s">
        <v>104</v>
      </c>
      <c r="L276" s="191">
        <v>4.4999999999999998E-2</v>
      </c>
      <c r="M276" s="12"/>
      <c r="N276" s="14"/>
      <c r="O276" s="11" t="s">
        <v>104</v>
      </c>
      <c r="P276" s="191">
        <v>4.4999999999999998E-2</v>
      </c>
      <c r="Q276" s="12"/>
      <c r="R276" s="14"/>
      <c r="S276" s="11" t="s">
        <v>104</v>
      </c>
      <c r="T276" s="191">
        <v>4.4999999999999998E-2</v>
      </c>
      <c r="U276" s="12"/>
      <c r="V276" s="14"/>
    </row>
    <row r="277" spans="1:22" ht="13.5" thickBot="1">
      <c r="A277" s="5" t="s">
        <v>105</v>
      </c>
      <c r="B277" s="15"/>
      <c r="C277" s="16" t="s">
        <v>106</v>
      </c>
      <c r="D277" s="17" t="s">
        <v>107</v>
      </c>
      <c r="E277" s="18" t="s">
        <v>108</v>
      </c>
      <c r="F277" s="19"/>
      <c r="G277" s="16" t="s">
        <v>106</v>
      </c>
      <c r="H277" s="17" t="s">
        <v>107</v>
      </c>
      <c r="I277" s="18" t="s">
        <v>108</v>
      </c>
      <c r="J277" s="20"/>
      <c r="K277" s="16" t="s">
        <v>106</v>
      </c>
      <c r="L277" s="17" t="s">
        <v>107</v>
      </c>
      <c r="M277" s="18" t="s">
        <v>108</v>
      </c>
      <c r="N277" s="20"/>
      <c r="O277" s="16" t="s">
        <v>106</v>
      </c>
      <c r="P277" s="17" t="s">
        <v>107</v>
      </c>
      <c r="Q277" s="18" t="s">
        <v>108</v>
      </c>
      <c r="R277" s="20"/>
      <c r="S277" s="16" t="s">
        <v>106</v>
      </c>
      <c r="T277" s="17" t="s">
        <v>107</v>
      </c>
      <c r="U277" s="18" t="s">
        <v>108</v>
      </c>
      <c r="V277" s="20"/>
    </row>
    <row r="278" spans="1:22" ht="13.5" thickBot="1">
      <c r="A278" s="188"/>
      <c r="B278" s="15"/>
      <c r="C278" s="21">
        <f>SUM(A278*D276)+A278</f>
        <v>0</v>
      </c>
      <c r="D278" s="22">
        <f>SUM(C278/D274)</f>
        <v>0</v>
      </c>
      <c r="E278" s="23">
        <f>SUM(C278/D275)</f>
        <v>0</v>
      </c>
      <c r="F278" s="24"/>
      <c r="G278" s="21">
        <f>SUM(C278*H276)+C278</f>
        <v>0</v>
      </c>
      <c r="H278" s="22">
        <f>SUM(G278/H274)</f>
        <v>0</v>
      </c>
      <c r="I278" s="23">
        <f>SUM(G278/H275)</f>
        <v>0</v>
      </c>
      <c r="J278" s="23"/>
      <c r="K278" s="21">
        <f>SUM(G278*L276)+G278</f>
        <v>0</v>
      </c>
      <c r="L278" s="22">
        <f>SUM(K278/L274)</f>
        <v>0</v>
      </c>
      <c r="M278" s="23">
        <f>SUM(K278/L275)</f>
        <v>0</v>
      </c>
      <c r="N278" s="23"/>
      <c r="O278" s="21">
        <f>SUM(K278*P276)+K278</f>
        <v>0</v>
      </c>
      <c r="P278" s="22">
        <f>SUM(O278/P274)</f>
        <v>0</v>
      </c>
      <c r="Q278" s="23">
        <f>SUM(O278/P275)</f>
        <v>0</v>
      </c>
      <c r="R278" s="23"/>
      <c r="S278" s="21">
        <f>SUM(O278*T276)+O278</f>
        <v>0</v>
      </c>
      <c r="T278" s="22">
        <f>SUM(S278/T274)</f>
        <v>0</v>
      </c>
      <c r="U278" s="23">
        <f>SUM(S278/T275)</f>
        <v>0</v>
      </c>
      <c r="V278" s="23"/>
    </row>
    <row r="281" spans="1:22" ht="13.5" thickBot="1">
      <c r="A281" s="230" t="s">
        <v>133</v>
      </c>
      <c r="B281" s="230"/>
      <c r="C281" s="230"/>
      <c r="D281" s="230"/>
      <c r="E281" s="230"/>
      <c r="F281" s="230"/>
      <c r="G281" s="230"/>
      <c r="H281" s="189" t="s">
        <v>138</v>
      </c>
      <c r="I281" s="189"/>
      <c r="J281" s="27"/>
      <c r="K281" s="27"/>
      <c r="L281" s="27"/>
      <c r="M281" s="1"/>
      <c r="N281" s="27"/>
      <c r="O281" s="27"/>
      <c r="P281" s="27"/>
      <c r="Q281" s="1"/>
      <c r="R281" s="27"/>
      <c r="S281" s="27"/>
      <c r="T281" s="27"/>
      <c r="U281" s="1"/>
      <c r="V281" s="27"/>
    </row>
    <row r="282" spans="1:22">
      <c r="A282" s="185"/>
      <c r="B282" s="3"/>
      <c r="C282" s="231" t="s">
        <v>95</v>
      </c>
      <c r="D282" s="231"/>
      <c r="E282" s="231"/>
      <c r="F282" s="4"/>
      <c r="G282" s="232" t="s">
        <v>96</v>
      </c>
      <c r="H282" s="231"/>
      <c r="I282" s="231"/>
      <c r="J282" s="4"/>
      <c r="K282" s="231" t="s">
        <v>97</v>
      </c>
      <c r="L282" s="231"/>
      <c r="M282" s="231"/>
      <c r="N282" s="4"/>
      <c r="O282" s="231" t="s">
        <v>98</v>
      </c>
      <c r="P282" s="231"/>
      <c r="Q282" s="231"/>
      <c r="R282" s="4"/>
      <c r="S282" s="231" t="s">
        <v>99</v>
      </c>
      <c r="T282" s="231"/>
      <c r="U282" s="231"/>
      <c r="V282" s="4"/>
    </row>
    <row r="283" spans="1:22">
      <c r="A283" s="186"/>
      <c r="B283" s="3"/>
      <c r="C283" s="6" t="s">
        <v>100</v>
      </c>
      <c r="D283" s="190" t="s">
        <v>135</v>
      </c>
      <c r="E283" s="8"/>
      <c r="F283" s="7"/>
      <c r="G283" s="6" t="s">
        <v>100</v>
      </c>
      <c r="H283" s="7" t="str">
        <f>D283</f>
        <v>Cal. YR</v>
      </c>
      <c r="I283" s="8"/>
      <c r="J283" s="9"/>
      <c r="K283" s="6" t="s">
        <v>100</v>
      </c>
      <c r="L283" s="7" t="str">
        <f>D283</f>
        <v>Cal. YR</v>
      </c>
      <c r="M283" s="8"/>
      <c r="N283" s="9"/>
      <c r="O283" s="6" t="s">
        <v>100</v>
      </c>
      <c r="P283" s="7" t="str">
        <f>D283</f>
        <v>Cal. YR</v>
      </c>
      <c r="Q283" s="8"/>
      <c r="R283" s="9"/>
      <c r="S283" s="6" t="s">
        <v>100</v>
      </c>
      <c r="T283" s="7" t="str">
        <f>D283</f>
        <v>Cal. YR</v>
      </c>
      <c r="U283" s="8"/>
      <c r="V283" s="9"/>
    </row>
    <row r="284" spans="1:22">
      <c r="A284" s="186"/>
      <c r="B284" s="3"/>
      <c r="C284" s="6" t="s">
        <v>102</v>
      </c>
      <c r="D284" s="7">
        <f>IF(D283="Cal. YR",2080,IF(D283="Acad. YR",1360,IF(D283="Fac. 12 mo.",1720)))</f>
        <v>2080</v>
      </c>
      <c r="E284" s="8"/>
      <c r="F284" s="7"/>
      <c r="G284" s="6" t="s">
        <v>102</v>
      </c>
      <c r="H284" s="7">
        <f>IF(H283="Cal. YR",2080,IF(H283="Acad. YR",1360,IF(H283="Fac. 12 mo.",1720)))</f>
        <v>2080</v>
      </c>
      <c r="I284" s="8"/>
      <c r="J284" s="9"/>
      <c r="K284" s="6" t="s">
        <v>102</v>
      </c>
      <c r="L284" s="7">
        <f>IF(L283="Cal. YR",2080,IF(L283="Acad. YR",1360,IF(L283="Fac. 12 mo.",1720)))</f>
        <v>2080</v>
      </c>
      <c r="M284" s="8"/>
      <c r="N284" s="9"/>
      <c r="O284" s="6" t="s">
        <v>102</v>
      </c>
      <c r="P284" s="7">
        <f>IF(P283="Cal. YR",2080,IF(P283="Acad. YR",1360,IF(P283="Fac. 12 mo.",1720)))</f>
        <v>2080</v>
      </c>
      <c r="Q284" s="8"/>
      <c r="R284" s="9"/>
      <c r="S284" s="6" t="s">
        <v>102</v>
      </c>
      <c r="T284" s="7">
        <f>IF(T283="Cal. YR",2080,IF(T283="Acad. YR",1360,IF(T283="Fac. 12 mo.",1720)))</f>
        <v>2080</v>
      </c>
      <c r="U284" s="8"/>
      <c r="V284" s="9"/>
    </row>
    <row r="285" spans="1:22">
      <c r="A285" s="186"/>
      <c r="B285" s="3"/>
      <c r="C285" s="6" t="s">
        <v>103</v>
      </c>
      <c r="D285" s="7">
        <f>IF(D283="Cal. YR",12,IF(D283="Acad. YR",9,IF(D283="Fac. 12 mo.",12)))</f>
        <v>12</v>
      </c>
      <c r="E285" s="8"/>
      <c r="F285" s="7"/>
      <c r="G285" s="6" t="s">
        <v>103</v>
      </c>
      <c r="H285" s="7">
        <f>IF(H283="Cal. YR",12,IF(H283="Acad. YR",9,IF(H283="Fac. 12 mo.",12)))</f>
        <v>12</v>
      </c>
      <c r="I285" s="8"/>
      <c r="J285" s="9"/>
      <c r="K285" s="6" t="s">
        <v>103</v>
      </c>
      <c r="L285" s="7">
        <f>IF(L283="Cal. YR",12,IF(L283="Acad. YR",9,IF(L283="Fac. 12 mo.",12)))</f>
        <v>12</v>
      </c>
      <c r="M285" s="8"/>
      <c r="N285" s="9"/>
      <c r="O285" s="6" t="s">
        <v>103</v>
      </c>
      <c r="P285" s="7">
        <f>IF(P283="Cal. YR",12,IF(P283="Acad. YR",9,IF(P283="Fac. 12 mo.",12)))</f>
        <v>12</v>
      </c>
      <c r="Q285" s="8"/>
      <c r="R285" s="9"/>
      <c r="S285" s="6" t="s">
        <v>103</v>
      </c>
      <c r="T285" s="7">
        <f>IF(T283="Cal. YR",12,IF(T283="Acad. YR",9,IF(T283="Fac. 12 mo.",12)))</f>
        <v>12</v>
      </c>
      <c r="U285" s="8"/>
      <c r="V285" s="9"/>
    </row>
    <row r="286" spans="1:22">
      <c r="A286" s="5"/>
      <c r="B286" s="3"/>
      <c r="C286" s="11" t="s">
        <v>104</v>
      </c>
      <c r="D286" s="191">
        <v>4.4999999999999998E-2</v>
      </c>
      <c r="E286" s="12"/>
      <c r="F286" s="13"/>
      <c r="G286" s="11" t="s">
        <v>104</v>
      </c>
      <c r="H286" s="191">
        <v>4.4999999999999998E-2</v>
      </c>
      <c r="I286" s="12"/>
      <c r="J286" s="14"/>
      <c r="K286" s="11" t="s">
        <v>104</v>
      </c>
      <c r="L286" s="191">
        <v>4.4999999999999998E-2</v>
      </c>
      <c r="M286" s="12"/>
      <c r="N286" s="14"/>
      <c r="O286" s="11" t="s">
        <v>104</v>
      </c>
      <c r="P286" s="191">
        <v>4.4999999999999998E-2</v>
      </c>
      <c r="Q286" s="12"/>
      <c r="R286" s="14"/>
      <c r="S286" s="11" t="s">
        <v>104</v>
      </c>
      <c r="T286" s="191">
        <v>4.4999999999999998E-2</v>
      </c>
      <c r="U286" s="12"/>
      <c r="V286" s="14"/>
    </row>
    <row r="287" spans="1:22" ht="13.5" thickBot="1">
      <c r="A287" s="5" t="s">
        <v>105</v>
      </c>
      <c r="B287" s="15"/>
      <c r="C287" s="16" t="s">
        <v>106</v>
      </c>
      <c r="D287" s="17" t="s">
        <v>107</v>
      </c>
      <c r="E287" s="18" t="s">
        <v>108</v>
      </c>
      <c r="F287" s="19"/>
      <c r="G287" s="16" t="s">
        <v>106</v>
      </c>
      <c r="H287" s="17" t="s">
        <v>107</v>
      </c>
      <c r="I287" s="18" t="s">
        <v>108</v>
      </c>
      <c r="J287" s="20"/>
      <c r="K287" s="16" t="s">
        <v>106</v>
      </c>
      <c r="L287" s="17" t="s">
        <v>107</v>
      </c>
      <c r="M287" s="18" t="s">
        <v>108</v>
      </c>
      <c r="N287" s="20"/>
      <c r="O287" s="16" t="s">
        <v>106</v>
      </c>
      <c r="P287" s="17" t="s">
        <v>107</v>
      </c>
      <c r="Q287" s="18" t="s">
        <v>108</v>
      </c>
      <c r="R287" s="20"/>
      <c r="S287" s="16" t="s">
        <v>106</v>
      </c>
      <c r="T287" s="17" t="s">
        <v>107</v>
      </c>
      <c r="U287" s="18" t="s">
        <v>108</v>
      </c>
      <c r="V287" s="20"/>
    </row>
    <row r="288" spans="1:22" ht="13.5" thickBot="1">
      <c r="A288" s="188"/>
      <c r="B288" s="15"/>
      <c r="C288" s="21">
        <f>SUM(A288*D286)+A288</f>
        <v>0</v>
      </c>
      <c r="D288" s="22">
        <f>SUM(C288/D284)</f>
        <v>0</v>
      </c>
      <c r="E288" s="23">
        <f>SUM(C288/D285)</f>
        <v>0</v>
      </c>
      <c r="F288" s="24"/>
      <c r="G288" s="21">
        <f>SUM(C288*H286)+C288</f>
        <v>0</v>
      </c>
      <c r="H288" s="22">
        <f>SUM(G288/H284)</f>
        <v>0</v>
      </c>
      <c r="I288" s="23">
        <f>SUM(G288/H285)</f>
        <v>0</v>
      </c>
      <c r="J288" s="23"/>
      <c r="K288" s="21">
        <f>SUM(G288*L286)+G288</f>
        <v>0</v>
      </c>
      <c r="L288" s="22">
        <f>SUM(K288/L284)</f>
        <v>0</v>
      </c>
      <c r="M288" s="23">
        <f>SUM(K288/L285)</f>
        <v>0</v>
      </c>
      <c r="N288" s="23"/>
      <c r="O288" s="21">
        <f>SUM(K288*P286)+K288</f>
        <v>0</v>
      </c>
      <c r="P288" s="22">
        <f>SUM(O288/P284)</f>
        <v>0</v>
      </c>
      <c r="Q288" s="23">
        <f>SUM(O288/P285)</f>
        <v>0</v>
      </c>
      <c r="R288" s="23"/>
      <c r="S288" s="21">
        <f>SUM(O288*T286)+O288</f>
        <v>0</v>
      </c>
      <c r="T288" s="22">
        <f>SUM(S288/T284)</f>
        <v>0</v>
      </c>
      <c r="U288" s="23">
        <f>SUM(S288/T285)</f>
        <v>0</v>
      </c>
      <c r="V288" s="23"/>
    </row>
    <row r="291" spans="1:22" ht="13.5" thickBot="1">
      <c r="A291" s="230" t="s">
        <v>133</v>
      </c>
      <c r="B291" s="230"/>
      <c r="C291" s="230"/>
      <c r="D291" s="230"/>
      <c r="E291" s="230"/>
      <c r="F291" s="230"/>
      <c r="G291" s="230"/>
      <c r="H291" s="189" t="s">
        <v>139</v>
      </c>
      <c r="I291" s="189"/>
      <c r="J291" s="27"/>
      <c r="K291" s="27"/>
      <c r="L291" s="27"/>
      <c r="M291" s="1"/>
      <c r="N291" s="27"/>
      <c r="O291" s="27"/>
      <c r="P291" s="27"/>
      <c r="Q291" s="1"/>
      <c r="R291" s="27"/>
      <c r="S291" s="27"/>
      <c r="T291" s="27"/>
      <c r="U291" s="1"/>
      <c r="V291" s="27"/>
    </row>
    <row r="292" spans="1:22">
      <c r="A292" s="185"/>
      <c r="B292" s="3"/>
      <c r="C292" s="231" t="s">
        <v>95</v>
      </c>
      <c r="D292" s="231"/>
      <c r="E292" s="231"/>
      <c r="F292" s="4"/>
      <c r="G292" s="232" t="s">
        <v>96</v>
      </c>
      <c r="H292" s="231"/>
      <c r="I292" s="231"/>
      <c r="J292" s="4"/>
      <c r="K292" s="231" t="s">
        <v>97</v>
      </c>
      <c r="L292" s="231"/>
      <c r="M292" s="231"/>
      <c r="N292" s="4"/>
      <c r="O292" s="231" t="s">
        <v>98</v>
      </c>
      <c r="P292" s="231"/>
      <c r="Q292" s="231"/>
      <c r="R292" s="4"/>
      <c r="S292" s="231" t="s">
        <v>99</v>
      </c>
      <c r="T292" s="231"/>
      <c r="U292" s="231"/>
      <c r="V292" s="4"/>
    </row>
    <row r="293" spans="1:22">
      <c r="A293" s="186"/>
      <c r="B293" s="3"/>
      <c r="C293" s="6" t="s">
        <v>100</v>
      </c>
      <c r="D293" s="190" t="s">
        <v>135</v>
      </c>
      <c r="E293" s="8"/>
      <c r="F293" s="7"/>
      <c r="G293" s="6" t="s">
        <v>100</v>
      </c>
      <c r="H293" s="7" t="str">
        <f>D293</f>
        <v>Cal. YR</v>
      </c>
      <c r="I293" s="8"/>
      <c r="J293" s="9"/>
      <c r="K293" s="6" t="s">
        <v>100</v>
      </c>
      <c r="L293" s="7" t="str">
        <f>D293</f>
        <v>Cal. YR</v>
      </c>
      <c r="M293" s="8"/>
      <c r="N293" s="9"/>
      <c r="O293" s="6" t="s">
        <v>100</v>
      </c>
      <c r="P293" s="7" t="str">
        <f>D293</f>
        <v>Cal. YR</v>
      </c>
      <c r="Q293" s="8"/>
      <c r="R293" s="9"/>
      <c r="S293" s="6" t="s">
        <v>100</v>
      </c>
      <c r="T293" s="7" t="str">
        <f>D293</f>
        <v>Cal. YR</v>
      </c>
      <c r="U293" s="8"/>
      <c r="V293" s="9"/>
    </row>
    <row r="294" spans="1:22">
      <c r="A294" s="186"/>
      <c r="B294" s="3"/>
      <c r="C294" s="6" t="s">
        <v>102</v>
      </c>
      <c r="D294" s="7">
        <f>IF(D293="Cal. YR",2080,IF(D293="Acad. YR",1360,IF(D293="Fac. 12 mo.",1720)))</f>
        <v>2080</v>
      </c>
      <c r="E294" s="8"/>
      <c r="F294" s="7"/>
      <c r="G294" s="6" t="s">
        <v>102</v>
      </c>
      <c r="H294" s="7">
        <f>IF(H293="Cal. YR",2080,IF(H293="Acad. YR",1360,IF(H293="Fac. 12 mo.",1720)))</f>
        <v>2080</v>
      </c>
      <c r="I294" s="8"/>
      <c r="J294" s="9"/>
      <c r="K294" s="6" t="s">
        <v>102</v>
      </c>
      <c r="L294" s="7">
        <f>IF(L293="Cal. YR",2080,IF(L293="Acad. YR",1360,IF(L293="Fac. 12 mo.",1720)))</f>
        <v>2080</v>
      </c>
      <c r="M294" s="8"/>
      <c r="N294" s="9"/>
      <c r="O294" s="6" t="s">
        <v>102</v>
      </c>
      <c r="P294" s="7">
        <f>IF(P293="Cal. YR",2080,IF(P293="Acad. YR",1360,IF(P293="Fac. 12 mo.",1720)))</f>
        <v>2080</v>
      </c>
      <c r="Q294" s="8"/>
      <c r="R294" s="9"/>
      <c r="S294" s="6" t="s">
        <v>102</v>
      </c>
      <c r="T294" s="7">
        <f>IF(T293="Cal. YR",2080,IF(T293="Acad. YR",1360,IF(T293="Fac. 12 mo.",1720)))</f>
        <v>2080</v>
      </c>
      <c r="U294" s="8"/>
      <c r="V294" s="9"/>
    </row>
    <row r="295" spans="1:22">
      <c r="A295" s="186"/>
      <c r="B295" s="3"/>
      <c r="C295" s="6" t="s">
        <v>103</v>
      </c>
      <c r="D295" s="7">
        <f>IF(D293="Cal. YR",12,IF(D293="Acad. YR",9,IF(D293="Fac. 12 mo.",12)))</f>
        <v>12</v>
      </c>
      <c r="E295" s="8"/>
      <c r="F295" s="7"/>
      <c r="G295" s="6" t="s">
        <v>103</v>
      </c>
      <c r="H295" s="7">
        <f>IF(H293="Cal. YR",12,IF(H293="Acad. YR",9,IF(H293="Fac. 12 mo.",12)))</f>
        <v>12</v>
      </c>
      <c r="I295" s="8"/>
      <c r="J295" s="9"/>
      <c r="K295" s="6" t="s">
        <v>103</v>
      </c>
      <c r="L295" s="7">
        <f>IF(L293="Cal. YR",12,IF(L293="Acad. YR",9,IF(L293="Fac. 12 mo.",12)))</f>
        <v>12</v>
      </c>
      <c r="M295" s="8"/>
      <c r="N295" s="9"/>
      <c r="O295" s="6" t="s">
        <v>103</v>
      </c>
      <c r="P295" s="7">
        <f>IF(P293="Cal. YR",12,IF(P293="Acad. YR",9,IF(P293="Fac. 12 mo.",12)))</f>
        <v>12</v>
      </c>
      <c r="Q295" s="8"/>
      <c r="R295" s="9"/>
      <c r="S295" s="6" t="s">
        <v>103</v>
      </c>
      <c r="T295" s="7">
        <f>IF(T293="Cal. YR",12,IF(T293="Acad. YR",9,IF(T293="Fac. 12 mo.",12)))</f>
        <v>12</v>
      </c>
      <c r="U295" s="8"/>
      <c r="V295" s="9"/>
    </row>
    <row r="296" spans="1:22">
      <c r="A296" s="5"/>
      <c r="B296" s="3"/>
      <c r="C296" s="11" t="s">
        <v>104</v>
      </c>
      <c r="D296" s="191">
        <v>4.4999999999999998E-2</v>
      </c>
      <c r="E296" s="12"/>
      <c r="F296" s="13"/>
      <c r="G296" s="11" t="s">
        <v>104</v>
      </c>
      <c r="H296" s="191">
        <v>4.4999999999999998E-2</v>
      </c>
      <c r="I296" s="12"/>
      <c r="J296" s="14"/>
      <c r="K296" s="11" t="s">
        <v>104</v>
      </c>
      <c r="L296" s="191">
        <v>4.4999999999999998E-2</v>
      </c>
      <c r="M296" s="12"/>
      <c r="N296" s="14"/>
      <c r="O296" s="11" t="s">
        <v>104</v>
      </c>
      <c r="P296" s="191">
        <v>4.4999999999999998E-2</v>
      </c>
      <c r="Q296" s="12"/>
      <c r="R296" s="14"/>
      <c r="S296" s="11" t="s">
        <v>104</v>
      </c>
      <c r="T296" s="191">
        <v>4.4999999999999998E-2</v>
      </c>
      <c r="U296" s="12"/>
      <c r="V296" s="14"/>
    </row>
    <row r="297" spans="1:22" ht="13.5" thickBot="1">
      <c r="A297" s="5" t="s">
        <v>105</v>
      </c>
      <c r="B297" s="15"/>
      <c r="C297" s="16" t="s">
        <v>106</v>
      </c>
      <c r="D297" s="17" t="s">
        <v>107</v>
      </c>
      <c r="E297" s="18" t="s">
        <v>108</v>
      </c>
      <c r="F297" s="19"/>
      <c r="G297" s="16" t="s">
        <v>106</v>
      </c>
      <c r="H297" s="17" t="s">
        <v>107</v>
      </c>
      <c r="I297" s="18" t="s">
        <v>108</v>
      </c>
      <c r="J297" s="20"/>
      <c r="K297" s="16" t="s">
        <v>106</v>
      </c>
      <c r="L297" s="17" t="s">
        <v>107</v>
      </c>
      <c r="M297" s="18" t="s">
        <v>108</v>
      </c>
      <c r="N297" s="20"/>
      <c r="O297" s="16" t="s">
        <v>106</v>
      </c>
      <c r="P297" s="17" t="s">
        <v>107</v>
      </c>
      <c r="Q297" s="18" t="s">
        <v>108</v>
      </c>
      <c r="R297" s="20"/>
      <c r="S297" s="16" t="s">
        <v>106</v>
      </c>
      <c r="T297" s="17" t="s">
        <v>107</v>
      </c>
      <c r="U297" s="18" t="s">
        <v>108</v>
      </c>
      <c r="V297" s="20"/>
    </row>
    <row r="298" spans="1:22" ht="13.5" thickBot="1">
      <c r="A298" s="188"/>
      <c r="B298" s="15"/>
      <c r="C298" s="21">
        <f>SUM(A298*D296)+A298</f>
        <v>0</v>
      </c>
      <c r="D298" s="22">
        <f>SUM(C298/D294)</f>
        <v>0</v>
      </c>
      <c r="E298" s="23">
        <f>SUM(C298/D295)</f>
        <v>0</v>
      </c>
      <c r="F298" s="24"/>
      <c r="G298" s="21">
        <f>SUM(C298*H296)+C298</f>
        <v>0</v>
      </c>
      <c r="H298" s="22">
        <f>SUM(G298/H294)</f>
        <v>0</v>
      </c>
      <c r="I298" s="23">
        <f>SUM(G298/H295)</f>
        <v>0</v>
      </c>
      <c r="J298" s="23"/>
      <c r="K298" s="21">
        <f>SUM(G298*L296)+G298</f>
        <v>0</v>
      </c>
      <c r="L298" s="22">
        <f>SUM(K298/L294)</f>
        <v>0</v>
      </c>
      <c r="M298" s="23">
        <f>SUM(K298/L295)</f>
        <v>0</v>
      </c>
      <c r="N298" s="23"/>
      <c r="O298" s="21">
        <f>SUM(K298*P296)+K298</f>
        <v>0</v>
      </c>
      <c r="P298" s="22">
        <f>SUM(O298/P294)</f>
        <v>0</v>
      </c>
      <c r="Q298" s="23">
        <f>SUM(O298/P295)</f>
        <v>0</v>
      </c>
      <c r="R298" s="23"/>
      <c r="S298" s="21">
        <f>SUM(O298*T296)+O298</f>
        <v>0</v>
      </c>
      <c r="T298" s="22">
        <f>SUM(S298/T294)</f>
        <v>0</v>
      </c>
      <c r="U298" s="23">
        <f>SUM(S298/T295)</f>
        <v>0</v>
      </c>
      <c r="V298" s="23"/>
    </row>
    <row r="301" spans="1:22" ht="13.5" thickBot="1">
      <c r="A301" s="230" t="s">
        <v>133</v>
      </c>
      <c r="B301" s="230"/>
      <c r="C301" s="230"/>
      <c r="D301" s="230"/>
      <c r="E301" s="230"/>
      <c r="F301" s="230"/>
      <c r="G301" s="230"/>
      <c r="H301" s="189" t="s">
        <v>140</v>
      </c>
      <c r="I301" s="189"/>
      <c r="J301" s="27"/>
      <c r="K301" s="27"/>
      <c r="L301" s="27"/>
      <c r="M301" s="1"/>
      <c r="N301" s="27"/>
      <c r="O301" s="27"/>
      <c r="P301" s="27"/>
      <c r="Q301" s="1"/>
      <c r="R301" s="27"/>
      <c r="S301" s="27"/>
      <c r="T301" s="27"/>
      <c r="U301" s="1"/>
      <c r="V301" s="27"/>
    </row>
    <row r="302" spans="1:22">
      <c r="A302" s="185"/>
      <c r="B302" s="3"/>
      <c r="C302" s="231" t="s">
        <v>95</v>
      </c>
      <c r="D302" s="231"/>
      <c r="E302" s="231"/>
      <c r="F302" s="4"/>
      <c r="G302" s="232" t="s">
        <v>96</v>
      </c>
      <c r="H302" s="231"/>
      <c r="I302" s="231"/>
      <c r="J302" s="4"/>
      <c r="K302" s="231" t="s">
        <v>97</v>
      </c>
      <c r="L302" s="231"/>
      <c r="M302" s="231"/>
      <c r="N302" s="4"/>
      <c r="O302" s="231" t="s">
        <v>98</v>
      </c>
      <c r="P302" s="231"/>
      <c r="Q302" s="231"/>
      <c r="R302" s="4"/>
      <c r="S302" s="231" t="s">
        <v>99</v>
      </c>
      <c r="T302" s="231"/>
      <c r="U302" s="231"/>
      <c r="V302" s="4"/>
    </row>
    <row r="303" spans="1:22">
      <c r="A303" s="186"/>
      <c r="B303" s="3"/>
      <c r="C303" s="6" t="s">
        <v>100</v>
      </c>
      <c r="D303" s="190" t="s">
        <v>135</v>
      </c>
      <c r="E303" s="8"/>
      <c r="F303" s="7"/>
      <c r="G303" s="6" t="s">
        <v>100</v>
      </c>
      <c r="H303" s="7" t="str">
        <f>D303</f>
        <v>Cal. YR</v>
      </c>
      <c r="I303" s="8"/>
      <c r="J303" s="9"/>
      <c r="K303" s="6" t="s">
        <v>100</v>
      </c>
      <c r="L303" s="7" t="str">
        <f>D303</f>
        <v>Cal. YR</v>
      </c>
      <c r="M303" s="8"/>
      <c r="N303" s="9"/>
      <c r="O303" s="6" t="s">
        <v>100</v>
      </c>
      <c r="P303" s="7" t="str">
        <f>D303</f>
        <v>Cal. YR</v>
      </c>
      <c r="Q303" s="8"/>
      <c r="R303" s="9"/>
      <c r="S303" s="6" t="s">
        <v>100</v>
      </c>
      <c r="T303" s="7" t="str">
        <f>D303</f>
        <v>Cal. YR</v>
      </c>
      <c r="U303" s="8"/>
      <c r="V303" s="9"/>
    </row>
    <row r="304" spans="1:22">
      <c r="A304" s="186"/>
      <c r="B304" s="3"/>
      <c r="C304" s="6" t="s">
        <v>102</v>
      </c>
      <c r="D304" s="7">
        <f>IF(D303="Cal. YR",2080,IF(D303="Acad. YR",1360,IF(D303="Fac. 12 mo.",1720)))</f>
        <v>2080</v>
      </c>
      <c r="E304" s="8"/>
      <c r="F304" s="7"/>
      <c r="G304" s="6" t="s">
        <v>102</v>
      </c>
      <c r="H304" s="7">
        <f>IF(H303="Cal. YR",2080,IF(H303="Acad. YR",1360,IF(H303="Fac. 12 mo.",1720)))</f>
        <v>2080</v>
      </c>
      <c r="I304" s="8"/>
      <c r="J304" s="9"/>
      <c r="K304" s="6" t="s">
        <v>102</v>
      </c>
      <c r="L304" s="7">
        <f>IF(L303="Cal. YR",2080,IF(L303="Acad. YR",1360,IF(L303="Fac. 12 mo.",1720)))</f>
        <v>2080</v>
      </c>
      <c r="M304" s="8"/>
      <c r="N304" s="9"/>
      <c r="O304" s="6" t="s">
        <v>102</v>
      </c>
      <c r="P304" s="7">
        <f>IF(P303="Cal. YR",2080,IF(P303="Acad. YR",1360,IF(P303="Fac. 12 mo.",1720)))</f>
        <v>2080</v>
      </c>
      <c r="Q304" s="8"/>
      <c r="R304" s="9"/>
      <c r="S304" s="6" t="s">
        <v>102</v>
      </c>
      <c r="T304" s="7">
        <f>IF(T303="Cal. YR",2080,IF(T303="Acad. YR",1360,IF(T303="Fac. 12 mo.",1720)))</f>
        <v>2080</v>
      </c>
      <c r="U304" s="8"/>
      <c r="V304" s="9"/>
    </row>
    <row r="305" spans="1:22">
      <c r="A305" s="186"/>
      <c r="B305" s="3"/>
      <c r="C305" s="6" t="s">
        <v>103</v>
      </c>
      <c r="D305" s="7">
        <f>IF(D303="Cal. YR",12,IF(D303="Acad. YR",9,IF(D303="Fac. 12 mo.",12)))</f>
        <v>12</v>
      </c>
      <c r="E305" s="8"/>
      <c r="F305" s="7"/>
      <c r="G305" s="6" t="s">
        <v>103</v>
      </c>
      <c r="H305" s="7">
        <f>IF(H303="Cal. YR",12,IF(H303="Acad. YR",9,IF(H303="Fac. 12 mo.",12)))</f>
        <v>12</v>
      </c>
      <c r="I305" s="8"/>
      <c r="J305" s="9"/>
      <c r="K305" s="6" t="s">
        <v>103</v>
      </c>
      <c r="L305" s="7">
        <f>IF(L303="Cal. YR",12,IF(L303="Acad. YR",9,IF(L303="Fac. 12 mo.",12)))</f>
        <v>12</v>
      </c>
      <c r="M305" s="8"/>
      <c r="N305" s="9"/>
      <c r="O305" s="6" t="s">
        <v>103</v>
      </c>
      <c r="P305" s="7">
        <f>IF(P303="Cal. YR",12,IF(P303="Acad. YR",9,IF(P303="Fac. 12 mo.",12)))</f>
        <v>12</v>
      </c>
      <c r="Q305" s="8"/>
      <c r="R305" s="9"/>
      <c r="S305" s="6" t="s">
        <v>103</v>
      </c>
      <c r="T305" s="7">
        <f>IF(T303="Cal. YR",12,IF(T303="Acad. YR",9,IF(T303="Fac. 12 mo.",12)))</f>
        <v>12</v>
      </c>
      <c r="U305" s="8"/>
      <c r="V305" s="9"/>
    </row>
    <row r="306" spans="1:22">
      <c r="A306" s="5"/>
      <c r="B306" s="3"/>
      <c r="C306" s="11" t="s">
        <v>104</v>
      </c>
      <c r="D306" s="191">
        <v>4.4999999999999998E-2</v>
      </c>
      <c r="E306" s="12"/>
      <c r="F306" s="13"/>
      <c r="G306" s="11" t="s">
        <v>104</v>
      </c>
      <c r="H306" s="191">
        <v>4.4999999999999998E-2</v>
      </c>
      <c r="I306" s="12"/>
      <c r="J306" s="14"/>
      <c r="K306" s="11" t="s">
        <v>104</v>
      </c>
      <c r="L306" s="191">
        <v>4.4999999999999998E-2</v>
      </c>
      <c r="M306" s="12"/>
      <c r="N306" s="14"/>
      <c r="O306" s="11" t="s">
        <v>104</v>
      </c>
      <c r="P306" s="191">
        <v>4.4999999999999998E-2</v>
      </c>
      <c r="Q306" s="12"/>
      <c r="R306" s="14"/>
      <c r="S306" s="11" t="s">
        <v>104</v>
      </c>
      <c r="T306" s="191">
        <v>4.4999999999999998E-2</v>
      </c>
      <c r="U306" s="12"/>
      <c r="V306" s="14"/>
    </row>
    <row r="307" spans="1:22" ht="13.5" thickBot="1">
      <c r="A307" s="5" t="s">
        <v>105</v>
      </c>
      <c r="B307" s="15"/>
      <c r="C307" s="16" t="s">
        <v>106</v>
      </c>
      <c r="D307" s="17" t="s">
        <v>107</v>
      </c>
      <c r="E307" s="18" t="s">
        <v>108</v>
      </c>
      <c r="F307" s="19"/>
      <c r="G307" s="16" t="s">
        <v>106</v>
      </c>
      <c r="H307" s="17" t="s">
        <v>107</v>
      </c>
      <c r="I307" s="18" t="s">
        <v>108</v>
      </c>
      <c r="J307" s="20"/>
      <c r="K307" s="16" t="s">
        <v>106</v>
      </c>
      <c r="L307" s="17" t="s">
        <v>107</v>
      </c>
      <c r="M307" s="18" t="s">
        <v>108</v>
      </c>
      <c r="N307" s="20"/>
      <c r="O307" s="16" t="s">
        <v>106</v>
      </c>
      <c r="P307" s="17" t="s">
        <v>107</v>
      </c>
      <c r="Q307" s="18" t="s">
        <v>108</v>
      </c>
      <c r="R307" s="20"/>
      <c r="S307" s="16" t="s">
        <v>106</v>
      </c>
      <c r="T307" s="17" t="s">
        <v>107</v>
      </c>
      <c r="U307" s="18" t="s">
        <v>108</v>
      </c>
      <c r="V307" s="20"/>
    </row>
    <row r="308" spans="1:22" ht="13.5" thickBot="1">
      <c r="A308" s="188"/>
      <c r="B308" s="15"/>
      <c r="C308" s="21">
        <f>SUM(A308*D306)+A308</f>
        <v>0</v>
      </c>
      <c r="D308" s="22">
        <f>SUM(C308/D304)</f>
        <v>0</v>
      </c>
      <c r="E308" s="23">
        <f>SUM(C308/D305)</f>
        <v>0</v>
      </c>
      <c r="F308" s="24"/>
      <c r="G308" s="21">
        <f>SUM(C308*H306)+C308</f>
        <v>0</v>
      </c>
      <c r="H308" s="22">
        <f>SUM(G308/H304)</f>
        <v>0</v>
      </c>
      <c r="I308" s="23">
        <f>SUM(G308/H305)</f>
        <v>0</v>
      </c>
      <c r="J308" s="23"/>
      <c r="K308" s="21">
        <f>SUM(G308*L306)+G308</f>
        <v>0</v>
      </c>
      <c r="L308" s="22">
        <f>SUM(K308/L304)</f>
        <v>0</v>
      </c>
      <c r="M308" s="23">
        <f>SUM(K308/L305)</f>
        <v>0</v>
      </c>
      <c r="N308" s="23"/>
      <c r="O308" s="21">
        <f>SUM(K308*P306)+K308</f>
        <v>0</v>
      </c>
      <c r="P308" s="22">
        <f>SUM(O308/P304)</f>
        <v>0</v>
      </c>
      <c r="Q308" s="23">
        <f>SUM(O308/P305)</f>
        <v>0</v>
      </c>
      <c r="R308" s="23"/>
      <c r="S308" s="21">
        <f>SUM(O308*T306)+O308</f>
        <v>0</v>
      </c>
      <c r="T308" s="22">
        <f>SUM(S308/T304)</f>
        <v>0</v>
      </c>
      <c r="U308" s="23">
        <f>SUM(S308/T305)</f>
        <v>0</v>
      </c>
      <c r="V308" s="23"/>
    </row>
    <row r="311" spans="1:22" ht="13.5" thickBot="1">
      <c r="A311" s="230" t="s">
        <v>133</v>
      </c>
      <c r="B311" s="230"/>
      <c r="C311" s="230"/>
      <c r="D311" s="230"/>
      <c r="E311" s="230"/>
      <c r="F311" s="230"/>
      <c r="G311" s="230"/>
      <c r="H311" s="189" t="s">
        <v>141</v>
      </c>
      <c r="I311" s="189"/>
      <c r="J311" s="27"/>
      <c r="K311" s="27"/>
      <c r="L311" s="27"/>
      <c r="M311" s="1"/>
      <c r="N311" s="27"/>
      <c r="O311" s="27"/>
      <c r="P311" s="27"/>
      <c r="Q311" s="1"/>
      <c r="R311" s="27"/>
      <c r="S311" s="27"/>
      <c r="T311" s="27"/>
      <c r="U311" s="1"/>
      <c r="V311" s="27"/>
    </row>
    <row r="312" spans="1:22">
      <c r="A312" s="185"/>
      <c r="B312" s="3"/>
      <c r="C312" s="231" t="s">
        <v>95</v>
      </c>
      <c r="D312" s="231"/>
      <c r="E312" s="231"/>
      <c r="F312" s="4"/>
      <c r="G312" s="232" t="s">
        <v>96</v>
      </c>
      <c r="H312" s="231"/>
      <c r="I312" s="231"/>
      <c r="J312" s="4"/>
      <c r="K312" s="231" t="s">
        <v>97</v>
      </c>
      <c r="L312" s="231"/>
      <c r="M312" s="231"/>
      <c r="N312" s="4"/>
      <c r="O312" s="231" t="s">
        <v>98</v>
      </c>
      <c r="P312" s="231"/>
      <c r="Q312" s="231"/>
      <c r="R312" s="4"/>
      <c r="S312" s="231" t="s">
        <v>99</v>
      </c>
      <c r="T312" s="231"/>
      <c r="U312" s="231"/>
      <c r="V312" s="4"/>
    </row>
    <row r="313" spans="1:22">
      <c r="A313" s="186"/>
      <c r="B313" s="3"/>
      <c r="C313" s="6" t="s">
        <v>100</v>
      </c>
      <c r="D313" s="190" t="s">
        <v>135</v>
      </c>
      <c r="E313" s="8"/>
      <c r="F313" s="7"/>
      <c r="G313" s="6" t="s">
        <v>100</v>
      </c>
      <c r="H313" s="7" t="str">
        <f>D313</f>
        <v>Cal. YR</v>
      </c>
      <c r="I313" s="8"/>
      <c r="J313" s="9"/>
      <c r="K313" s="6" t="s">
        <v>100</v>
      </c>
      <c r="L313" s="7" t="str">
        <f>D313</f>
        <v>Cal. YR</v>
      </c>
      <c r="M313" s="8"/>
      <c r="N313" s="9"/>
      <c r="O313" s="6" t="s">
        <v>100</v>
      </c>
      <c r="P313" s="7" t="str">
        <f>D313</f>
        <v>Cal. YR</v>
      </c>
      <c r="Q313" s="8"/>
      <c r="R313" s="9"/>
      <c r="S313" s="6" t="s">
        <v>100</v>
      </c>
      <c r="T313" s="7" t="str">
        <f>D313</f>
        <v>Cal. YR</v>
      </c>
      <c r="U313" s="8"/>
      <c r="V313" s="9"/>
    </row>
    <row r="314" spans="1:22">
      <c r="A314" s="186"/>
      <c r="B314" s="3"/>
      <c r="C314" s="6" t="s">
        <v>102</v>
      </c>
      <c r="D314" s="7">
        <f>IF(D313="Cal. YR",2080,IF(D313="Acad. YR",1360,IF(D313="Fac. 12 mo.",1720)))</f>
        <v>2080</v>
      </c>
      <c r="E314" s="8"/>
      <c r="F314" s="7"/>
      <c r="G314" s="6" t="s">
        <v>102</v>
      </c>
      <c r="H314" s="7">
        <f>IF(H313="Cal. YR",2080,IF(H313="Acad. YR",1360,IF(H313="Fac. 12 mo.",1720)))</f>
        <v>2080</v>
      </c>
      <c r="I314" s="8"/>
      <c r="J314" s="9"/>
      <c r="K314" s="6" t="s">
        <v>102</v>
      </c>
      <c r="L314" s="7">
        <f>IF(L313="Cal. YR",2080,IF(L313="Acad. YR",1360,IF(L313="Fac. 12 mo.",1720)))</f>
        <v>2080</v>
      </c>
      <c r="M314" s="8"/>
      <c r="N314" s="9"/>
      <c r="O314" s="6" t="s">
        <v>102</v>
      </c>
      <c r="P314" s="7">
        <f>IF(P313="Cal. YR",2080,IF(P313="Acad. YR",1360,IF(P313="Fac. 12 mo.",1720)))</f>
        <v>2080</v>
      </c>
      <c r="Q314" s="8"/>
      <c r="R314" s="9"/>
      <c r="S314" s="6" t="s">
        <v>102</v>
      </c>
      <c r="T314" s="7">
        <f>IF(T313="Cal. YR",2080,IF(T313="Acad. YR",1360,IF(T313="Fac. 12 mo.",1720)))</f>
        <v>2080</v>
      </c>
      <c r="U314" s="8"/>
      <c r="V314" s="9"/>
    </row>
    <row r="315" spans="1:22">
      <c r="A315" s="186"/>
      <c r="B315" s="3"/>
      <c r="C315" s="6" t="s">
        <v>103</v>
      </c>
      <c r="D315" s="7">
        <f>IF(D313="Cal. YR",12,IF(D313="Acad. YR",9,IF(D313="Fac. 12 mo.",12)))</f>
        <v>12</v>
      </c>
      <c r="E315" s="8"/>
      <c r="F315" s="7"/>
      <c r="G315" s="6" t="s">
        <v>103</v>
      </c>
      <c r="H315" s="7">
        <f>IF(H313="Cal. YR",12,IF(H313="Acad. YR",9,IF(H313="Fac. 12 mo.",12)))</f>
        <v>12</v>
      </c>
      <c r="I315" s="8"/>
      <c r="J315" s="9"/>
      <c r="K315" s="6" t="s">
        <v>103</v>
      </c>
      <c r="L315" s="7">
        <f>IF(L313="Cal. YR",12,IF(L313="Acad. YR",9,IF(L313="Fac. 12 mo.",12)))</f>
        <v>12</v>
      </c>
      <c r="M315" s="8"/>
      <c r="N315" s="9"/>
      <c r="O315" s="6" t="s">
        <v>103</v>
      </c>
      <c r="P315" s="7">
        <f>IF(P313="Cal. YR",12,IF(P313="Acad. YR",9,IF(P313="Fac. 12 mo.",12)))</f>
        <v>12</v>
      </c>
      <c r="Q315" s="8"/>
      <c r="R315" s="9"/>
      <c r="S315" s="6" t="s">
        <v>103</v>
      </c>
      <c r="T315" s="7">
        <f>IF(T313="Cal. YR",12,IF(T313="Acad. YR",9,IF(T313="Fac. 12 mo.",12)))</f>
        <v>12</v>
      </c>
      <c r="U315" s="8"/>
      <c r="V315" s="9"/>
    </row>
    <row r="316" spans="1:22">
      <c r="A316" s="5"/>
      <c r="B316" s="3"/>
      <c r="C316" s="11" t="s">
        <v>104</v>
      </c>
      <c r="D316" s="191">
        <v>4.4999999999999998E-2</v>
      </c>
      <c r="E316" s="12"/>
      <c r="F316" s="13"/>
      <c r="G316" s="11" t="s">
        <v>104</v>
      </c>
      <c r="H316" s="191">
        <v>4.4999999999999998E-2</v>
      </c>
      <c r="I316" s="12"/>
      <c r="J316" s="14"/>
      <c r="K316" s="11" t="s">
        <v>104</v>
      </c>
      <c r="L316" s="191">
        <v>4.4999999999999998E-2</v>
      </c>
      <c r="M316" s="12"/>
      <c r="N316" s="14"/>
      <c r="O316" s="11" t="s">
        <v>104</v>
      </c>
      <c r="P316" s="191">
        <v>4.4999999999999998E-2</v>
      </c>
      <c r="Q316" s="12"/>
      <c r="R316" s="14"/>
      <c r="S316" s="11" t="s">
        <v>104</v>
      </c>
      <c r="T316" s="191">
        <v>4.4999999999999998E-2</v>
      </c>
      <c r="U316" s="12"/>
      <c r="V316" s="14"/>
    </row>
    <row r="317" spans="1:22" ht="13.5" thickBot="1">
      <c r="A317" s="5" t="s">
        <v>105</v>
      </c>
      <c r="B317" s="15"/>
      <c r="C317" s="16" t="s">
        <v>106</v>
      </c>
      <c r="D317" s="17" t="s">
        <v>107</v>
      </c>
      <c r="E317" s="18" t="s">
        <v>108</v>
      </c>
      <c r="F317" s="19"/>
      <c r="G317" s="16" t="s">
        <v>106</v>
      </c>
      <c r="H317" s="17" t="s">
        <v>107</v>
      </c>
      <c r="I317" s="18" t="s">
        <v>108</v>
      </c>
      <c r="J317" s="20"/>
      <c r="K317" s="16" t="s">
        <v>106</v>
      </c>
      <c r="L317" s="17" t="s">
        <v>107</v>
      </c>
      <c r="M317" s="18" t="s">
        <v>108</v>
      </c>
      <c r="N317" s="20"/>
      <c r="O317" s="16" t="s">
        <v>106</v>
      </c>
      <c r="P317" s="17" t="s">
        <v>107</v>
      </c>
      <c r="Q317" s="18" t="s">
        <v>108</v>
      </c>
      <c r="R317" s="20"/>
      <c r="S317" s="16" t="s">
        <v>106</v>
      </c>
      <c r="T317" s="17" t="s">
        <v>107</v>
      </c>
      <c r="U317" s="18" t="s">
        <v>108</v>
      </c>
      <c r="V317" s="20"/>
    </row>
    <row r="318" spans="1:22" ht="13.5" thickBot="1">
      <c r="A318" s="188"/>
      <c r="B318" s="15"/>
      <c r="C318" s="21">
        <f>SUM(A318*D316)+A318</f>
        <v>0</v>
      </c>
      <c r="D318" s="22">
        <f>SUM(C318/D314)</f>
        <v>0</v>
      </c>
      <c r="E318" s="23">
        <f>SUM(C318/D315)</f>
        <v>0</v>
      </c>
      <c r="F318" s="24"/>
      <c r="G318" s="21">
        <f>SUM(C318*H316)+C318</f>
        <v>0</v>
      </c>
      <c r="H318" s="22">
        <f>SUM(G318/H314)</f>
        <v>0</v>
      </c>
      <c r="I318" s="23">
        <f>SUM(G318/H315)</f>
        <v>0</v>
      </c>
      <c r="J318" s="23"/>
      <c r="K318" s="21">
        <f>SUM(G318*L316)+G318</f>
        <v>0</v>
      </c>
      <c r="L318" s="22">
        <f>SUM(K318/L314)</f>
        <v>0</v>
      </c>
      <c r="M318" s="23">
        <f>SUM(K318/L315)</f>
        <v>0</v>
      </c>
      <c r="N318" s="23"/>
      <c r="O318" s="21">
        <f>SUM(K318*P316)+K318</f>
        <v>0</v>
      </c>
      <c r="P318" s="22">
        <f>SUM(O318/P314)</f>
        <v>0</v>
      </c>
      <c r="Q318" s="23">
        <f>SUM(O318/P315)</f>
        <v>0</v>
      </c>
      <c r="R318" s="23"/>
      <c r="S318" s="21">
        <f>SUM(O318*T316)+O318</f>
        <v>0</v>
      </c>
      <c r="T318" s="22">
        <f>SUM(S318/T314)</f>
        <v>0</v>
      </c>
      <c r="U318" s="23">
        <f>SUM(S318/T315)</f>
        <v>0</v>
      </c>
      <c r="V318" s="23"/>
    </row>
    <row r="321" spans="1:22" ht="13.5" thickBot="1">
      <c r="A321" s="230" t="s">
        <v>133</v>
      </c>
      <c r="B321" s="230"/>
      <c r="C321" s="230"/>
      <c r="D321" s="230"/>
      <c r="E321" s="230"/>
      <c r="F321" s="230"/>
      <c r="G321" s="230"/>
      <c r="H321" s="189" t="s">
        <v>142</v>
      </c>
      <c r="I321" s="189"/>
      <c r="J321" s="27"/>
      <c r="K321" s="27"/>
      <c r="L321" s="27"/>
      <c r="M321" s="1"/>
      <c r="N321" s="27"/>
      <c r="O321" s="27"/>
      <c r="P321" s="27"/>
      <c r="Q321" s="1"/>
      <c r="R321" s="27"/>
      <c r="S321" s="27"/>
      <c r="T321" s="27"/>
      <c r="U321" s="1"/>
      <c r="V321" s="27"/>
    </row>
    <row r="322" spans="1:22">
      <c r="A322" s="185"/>
      <c r="B322" s="3"/>
      <c r="C322" s="231" t="s">
        <v>95</v>
      </c>
      <c r="D322" s="231"/>
      <c r="E322" s="231"/>
      <c r="F322" s="4"/>
      <c r="G322" s="232" t="s">
        <v>96</v>
      </c>
      <c r="H322" s="231"/>
      <c r="I322" s="231"/>
      <c r="J322" s="4"/>
      <c r="K322" s="231" t="s">
        <v>97</v>
      </c>
      <c r="L322" s="231"/>
      <c r="M322" s="231"/>
      <c r="N322" s="4"/>
      <c r="O322" s="231" t="s">
        <v>98</v>
      </c>
      <c r="P322" s="231"/>
      <c r="Q322" s="231"/>
      <c r="R322" s="4"/>
      <c r="S322" s="231" t="s">
        <v>99</v>
      </c>
      <c r="T322" s="231"/>
      <c r="U322" s="231"/>
      <c r="V322" s="4"/>
    </row>
    <row r="323" spans="1:22">
      <c r="A323" s="186"/>
      <c r="B323" s="3"/>
      <c r="C323" s="6" t="s">
        <v>100</v>
      </c>
      <c r="D323" s="190" t="s">
        <v>135</v>
      </c>
      <c r="E323" s="8"/>
      <c r="F323" s="7"/>
      <c r="G323" s="6" t="s">
        <v>100</v>
      </c>
      <c r="H323" s="7" t="str">
        <f>D323</f>
        <v>Cal. YR</v>
      </c>
      <c r="I323" s="8"/>
      <c r="J323" s="9"/>
      <c r="K323" s="6" t="s">
        <v>100</v>
      </c>
      <c r="L323" s="7" t="str">
        <f>D323</f>
        <v>Cal. YR</v>
      </c>
      <c r="M323" s="8"/>
      <c r="N323" s="9"/>
      <c r="O323" s="6" t="s">
        <v>100</v>
      </c>
      <c r="P323" s="7" t="str">
        <f>D323</f>
        <v>Cal. YR</v>
      </c>
      <c r="Q323" s="8"/>
      <c r="R323" s="9"/>
      <c r="S323" s="6" t="s">
        <v>100</v>
      </c>
      <c r="T323" s="7" t="str">
        <f>D323</f>
        <v>Cal. YR</v>
      </c>
      <c r="U323" s="8"/>
      <c r="V323" s="9"/>
    </row>
    <row r="324" spans="1:22">
      <c r="A324" s="186"/>
      <c r="B324" s="3"/>
      <c r="C324" s="6" t="s">
        <v>102</v>
      </c>
      <c r="D324" s="7">
        <f>IF(D323="Cal. YR",2080,IF(D323="Acad. YR",1360,IF(D323="Fac. 12 mo.",1720)))</f>
        <v>2080</v>
      </c>
      <c r="E324" s="8"/>
      <c r="F324" s="7"/>
      <c r="G324" s="6" t="s">
        <v>102</v>
      </c>
      <c r="H324" s="7">
        <f>IF(H323="Cal. YR",2080,IF(H323="Acad. YR",1360,IF(H323="Fac. 12 mo.",1720)))</f>
        <v>2080</v>
      </c>
      <c r="I324" s="8"/>
      <c r="J324" s="9"/>
      <c r="K324" s="6" t="s">
        <v>102</v>
      </c>
      <c r="L324" s="7">
        <f>IF(L323="Cal. YR",2080,IF(L323="Acad. YR",1360,IF(L323="Fac. 12 mo.",1720)))</f>
        <v>2080</v>
      </c>
      <c r="M324" s="8"/>
      <c r="N324" s="9"/>
      <c r="O324" s="6" t="s">
        <v>102</v>
      </c>
      <c r="P324" s="7">
        <f>IF(P323="Cal. YR",2080,IF(P323="Acad. YR",1360,IF(P323="Fac. 12 mo.",1720)))</f>
        <v>2080</v>
      </c>
      <c r="Q324" s="8"/>
      <c r="R324" s="9"/>
      <c r="S324" s="6" t="s">
        <v>102</v>
      </c>
      <c r="T324" s="7">
        <f>IF(T323="Cal. YR",2080,IF(T323="Acad. YR",1360,IF(T323="Fac. 12 mo.",1720)))</f>
        <v>2080</v>
      </c>
      <c r="U324" s="8"/>
      <c r="V324" s="9"/>
    </row>
    <row r="325" spans="1:22">
      <c r="A325" s="186"/>
      <c r="B325" s="3"/>
      <c r="C325" s="6" t="s">
        <v>103</v>
      </c>
      <c r="D325" s="7">
        <f>IF(D323="Cal. YR",12,IF(D323="Acad. YR",9,IF(D323="Fac. 12 mo.",12)))</f>
        <v>12</v>
      </c>
      <c r="E325" s="8"/>
      <c r="F325" s="7"/>
      <c r="G325" s="6" t="s">
        <v>103</v>
      </c>
      <c r="H325" s="7">
        <f>IF(H323="Cal. YR",12,IF(H323="Acad. YR",9,IF(H323="Fac. 12 mo.",12)))</f>
        <v>12</v>
      </c>
      <c r="I325" s="8"/>
      <c r="J325" s="9"/>
      <c r="K325" s="6" t="s">
        <v>103</v>
      </c>
      <c r="L325" s="7">
        <f>IF(L323="Cal. YR",12,IF(L323="Acad. YR",9,IF(L323="Fac. 12 mo.",12)))</f>
        <v>12</v>
      </c>
      <c r="M325" s="8"/>
      <c r="N325" s="9"/>
      <c r="O325" s="6" t="s">
        <v>103</v>
      </c>
      <c r="P325" s="7">
        <f>IF(P323="Cal. YR",12,IF(P323="Acad. YR",9,IF(P323="Fac. 12 mo.",12)))</f>
        <v>12</v>
      </c>
      <c r="Q325" s="8"/>
      <c r="R325" s="9"/>
      <c r="S325" s="6" t="s">
        <v>103</v>
      </c>
      <c r="T325" s="7">
        <f>IF(T323="Cal. YR",12,IF(T323="Acad. YR",9,IF(T323="Fac. 12 mo.",12)))</f>
        <v>12</v>
      </c>
      <c r="U325" s="8"/>
      <c r="V325" s="9"/>
    </row>
    <row r="326" spans="1:22">
      <c r="A326" s="5"/>
      <c r="B326" s="3"/>
      <c r="C326" s="11" t="s">
        <v>104</v>
      </c>
      <c r="D326" s="191">
        <v>4.4999999999999998E-2</v>
      </c>
      <c r="E326" s="12"/>
      <c r="F326" s="13"/>
      <c r="G326" s="11" t="s">
        <v>104</v>
      </c>
      <c r="H326" s="191">
        <v>4.4999999999999998E-2</v>
      </c>
      <c r="I326" s="12"/>
      <c r="J326" s="14"/>
      <c r="K326" s="11" t="s">
        <v>104</v>
      </c>
      <c r="L326" s="191">
        <v>4.4999999999999998E-2</v>
      </c>
      <c r="M326" s="12"/>
      <c r="N326" s="14"/>
      <c r="O326" s="11" t="s">
        <v>104</v>
      </c>
      <c r="P326" s="191">
        <v>4.4999999999999998E-2</v>
      </c>
      <c r="Q326" s="12"/>
      <c r="R326" s="14"/>
      <c r="S326" s="11" t="s">
        <v>104</v>
      </c>
      <c r="T326" s="191">
        <v>4.4999999999999998E-2</v>
      </c>
      <c r="U326" s="12"/>
      <c r="V326" s="14"/>
    </row>
    <row r="327" spans="1:22" ht="13.5" thickBot="1">
      <c r="A327" s="5" t="s">
        <v>105</v>
      </c>
      <c r="B327" s="15"/>
      <c r="C327" s="16" t="s">
        <v>106</v>
      </c>
      <c r="D327" s="17" t="s">
        <v>107</v>
      </c>
      <c r="E327" s="18" t="s">
        <v>108</v>
      </c>
      <c r="F327" s="19"/>
      <c r="G327" s="16" t="s">
        <v>106</v>
      </c>
      <c r="H327" s="17" t="s">
        <v>107</v>
      </c>
      <c r="I327" s="18" t="s">
        <v>108</v>
      </c>
      <c r="J327" s="20"/>
      <c r="K327" s="16" t="s">
        <v>106</v>
      </c>
      <c r="L327" s="17" t="s">
        <v>107</v>
      </c>
      <c r="M327" s="18" t="s">
        <v>108</v>
      </c>
      <c r="N327" s="20"/>
      <c r="O327" s="16" t="s">
        <v>106</v>
      </c>
      <c r="P327" s="17" t="s">
        <v>107</v>
      </c>
      <c r="Q327" s="18" t="s">
        <v>108</v>
      </c>
      <c r="R327" s="20"/>
      <c r="S327" s="16" t="s">
        <v>106</v>
      </c>
      <c r="T327" s="17" t="s">
        <v>107</v>
      </c>
      <c r="U327" s="18" t="s">
        <v>108</v>
      </c>
      <c r="V327" s="20"/>
    </row>
    <row r="328" spans="1:22" ht="13.5" thickBot="1">
      <c r="A328" s="188"/>
      <c r="B328" s="15"/>
      <c r="C328" s="21">
        <f>SUM(A328*D326)+A328</f>
        <v>0</v>
      </c>
      <c r="D328" s="22">
        <f>SUM(C328/D324)</f>
        <v>0</v>
      </c>
      <c r="E328" s="23">
        <f>SUM(C328/D325)</f>
        <v>0</v>
      </c>
      <c r="F328" s="24"/>
      <c r="G328" s="21">
        <f>SUM(C328*H326)+C328</f>
        <v>0</v>
      </c>
      <c r="H328" s="22">
        <f>SUM(G328/H324)</f>
        <v>0</v>
      </c>
      <c r="I328" s="23">
        <f>SUM(G328/H325)</f>
        <v>0</v>
      </c>
      <c r="J328" s="23"/>
      <c r="K328" s="21">
        <f>SUM(G328*L326)+G328</f>
        <v>0</v>
      </c>
      <c r="L328" s="22">
        <f>SUM(K328/L324)</f>
        <v>0</v>
      </c>
      <c r="M328" s="23">
        <f>SUM(K328/L325)</f>
        <v>0</v>
      </c>
      <c r="N328" s="23"/>
      <c r="O328" s="21">
        <f>SUM(K328*P326)+K328</f>
        <v>0</v>
      </c>
      <c r="P328" s="22">
        <f>SUM(O328/P324)</f>
        <v>0</v>
      </c>
      <c r="Q328" s="23">
        <f>SUM(O328/P325)</f>
        <v>0</v>
      </c>
      <c r="R328" s="23"/>
      <c r="S328" s="21">
        <f>SUM(O328*T326)+O328</f>
        <v>0</v>
      </c>
      <c r="T328" s="22">
        <f>SUM(S328/T324)</f>
        <v>0</v>
      </c>
      <c r="U328" s="23">
        <f>SUM(S328/T325)</f>
        <v>0</v>
      </c>
      <c r="V328" s="23"/>
    </row>
    <row r="331" spans="1:22" ht="13.5" thickBot="1">
      <c r="A331" s="230" t="s">
        <v>133</v>
      </c>
      <c r="B331" s="230"/>
      <c r="C331" s="230"/>
      <c r="D331" s="230"/>
      <c r="E331" s="230"/>
      <c r="F331" s="230"/>
      <c r="G331" s="230"/>
      <c r="H331" s="189" t="s">
        <v>143</v>
      </c>
      <c r="I331" s="189"/>
      <c r="J331" s="27"/>
      <c r="K331" s="27"/>
      <c r="L331" s="27"/>
      <c r="M331" s="1"/>
      <c r="N331" s="27"/>
      <c r="O331" s="27"/>
      <c r="P331" s="27"/>
      <c r="Q331" s="1"/>
      <c r="R331" s="27"/>
      <c r="S331" s="27"/>
      <c r="T331" s="27"/>
      <c r="U331" s="1"/>
      <c r="V331" s="27"/>
    </row>
    <row r="332" spans="1:22">
      <c r="A332" s="185"/>
      <c r="B332" s="3"/>
      <c r="C332" s="231" t="s">
        <v>95</v>
      </c>
      <c r="D332" s="231"/>
      <c r="E332" s="231"/>
      <c r="F332" s="4"/>
      <c r="G332" s="232" t="s">
        <v>96</v>
      </c>
      <c r="H332" s="231"/>
      <c r="I332" s="231"/>
      <c r="J332" s="4"/>
      <c r="K332" s="231" t="s">
        <v>97</v>
      </c>
      <c r="L332" s="231"/>
      <c r="M332" s="231"/>
      <c r="N332" s="4"/>
      <c r="O332" s="231" t="s">
        <v>98</v>
      </c>
      <c r="P332" s="231"/>
      <c r="Q332" s="231"/>
      <c r="R332" s="4"/>
      <c r="S332" s="231" t="s">
        <v>99</v>
      </c>
      <c r="T332" s="231"/>
      <c r="U332" s="231"/>
      <c r="V332" s="4"/>
    </row>
    <row r="333" spans="1:22">
      <c r="A333" s="186"/>
      <c r="B333" s="3"/>
      <c r="C333" s="6" t="s">
        <v>100</v>
      </c>
      <c r="D333" s="190" t="s">
        <v>135</v>
      </c>
      <c r="E333" s="8"/>
      <c r="F333" s="7"/>
      <c r="G333" s="6" t="s">
        <v>100</v>
      </c>
      <c r="H333" s="7" t="str">
        <f>D333</f>
        <v>Cal. YR</v>
      </c>
      <c r="I333" s="8"/>
      <c r="J333" s="9"/>
      <c r="K333" s="6" t="s">
        <v>100</v>
      </c>
      <c r="L333" s="7" t="str">
        <f>D333</f>
        <v>Cal. YR</v>
      </c>
      <c r="M333" s="8"/>
      <c r="N333" s="9"/>
      <c r="O333" s="6" t="s">
        <v>100</v>
      </c>
      <c r="P333" s="7" t="str">
        <f>D333</f>
        <v>Cal. YR</v>
      </c>
      <c r="Q333" s="8"/>
      <c r="R333" s="9"/>
      <c r="S333" s="6" t="s">
        <v>100</v>
      </c>
      <c r="T333" s="7" t="str">
        <f>D333</f>
        <v>Cal. YR</v>
      </c>
      <c r="U333" s="8"/>
      <c r="V333" s="9"/>
    </row>
    <row r="334" spans="1:22">
      <c r="A334" s="186"/>
      <c r="B334" s="3"/>
      <c r="C334" s="6" t="s">
        <v>102</v>
      </c>
      <c r="D334" s="7">
        <f>IF(D333="Cal. YR",2080,IF(D333="Acad. YR",1360,IF(D333="Fac. 12 mo.",1720)))</f>
        <v>2080</v>
      </c>
      <c r="E334" s="8"/>
      <c r="F334" s="7"/>
      <c r="G334" s="6" t="s">
        <v>102</v>
      </c>
      <c r="H334" s="7">
        <f>IF(H333="Cal. YR",2080,IF(H333="Acad. YR",1360,IF(H333="Fac. 12 mo.",1720)))</f>
        <v>2080</v>
      </c>
      <c r="I334" s="8"/>
      <c r="J334" s="9"/>
      <c r="K334" s="6" t="s">
        <v>102</v>
      </c>
      <c r="L334" s="7">
        <f>IF(L333="Cal. YR",2080,IF(L333="Acad. YR",1360,IF(L333="Fac. 12 mo.",1720)))</f>
        <v>2080</v>
      </c>
      <c r="M334" s="8"/>
      <c r="N334" s="9"/>
      <c r="O334" s="6" t="s">
        <v>102</v>
      </c>
      <c r="P334" s="7">
        <f>IF(P333="Cal. YR",2080,IF(P333="Acad. YR",1360,IF(P333="Fac. 12 mo.",1720)))</f>
        <v>2080</v>
      </c>
      <c r="Q334" s="8"/>
      <c r="R334" s="9"/>
      <c r="S334" s="6" t="s">
        <v>102</v>
      </c>
      <c r="T334" s="7">
        <f>IF(T333="Cal. YR",2080,IF(T333="Acad. YR",1360,IF(T333="Fac. 12 mo.",1720)))</f>
        <v>2080</v>
      </c>
      <c r="U334" s="8"/>
      <c r="V334" s="9"/>
    </row>
    <row r="335" spans="1:22">
      <c r="A335" s="186"/>
      <c r="B335" s="3"/>
      <c r="C335" s="6" t="s">
        <v>103</v>
      </c>
      <c r="D335" s="7">
        <f>IF(D333="Cal. YR",12,IF(D333="Acad. YR",9,IF(D333="Fac. 12 mo.",12)))</f>
        <v>12</v>
      </c>
      <c r="E335" s="8"/>
      <c r="F335" s="7"/>
      <c r="G335" s="6" t="s">
        <v>103</v>
      </c>
      <c r="H335" s="7">
        <f>IF(H333="Cal. YR",12,IF(H333="Acad. YR",9,IF(H333="Fac. 12 mo.",12)))</f>
        <v>12</v>
      </c>
      <c r="I335" s="8"/>
      <c r="J335" s="9"/>
      <c r="K335" s="6" t="s">
        <v>103</v>
      </c>
      <c r="L335" s="7">
        <f>IF(L333="Cal. YR",12,IF(L333="Acad. YR",9,IF(L333="Fac. 12 mo.",12)))</f>
        <v>12</v>
      </c>
      <c r="M335" s="8"/>
      <c r="N335" s="9"/>
      <c r="O335" s="6" t="s">
        <v>103</v>
      </c>
      <c r="P335" s="7">
        <f>IF(P333="Cal. YR",12,IF(P333="Acad. YR",9,IF(P333="Fac. 12 mo.",12)))</f>
        <v>12</v>
      </c>
      <c r="Q335" s="8"/>
      <c r="R335" s="9"/>
      <c r="S335" s="6" t="s">
        <v>103</v>
      </c>
      <c r="T335" s="7">
        <f>IF(T333="Cal. YR",12,IF(T333="Acad. YR",9,IF(T333="Fac. 12 mo.",12)))</f>
        <v>12</v>
      </c>
      <c r="U335" s="8"/>
      <c r="V335" s="9"/>
    </row>
    <row r="336" spans="1:22">
      <c r="A336" s="5"/>
      <c r="B336" s="3"/>
      <c r="C336" s="11" t="s">
        <v>104</v>
      </c>
      <c r="D336" s="191">
        <v>4.4999999999999998E-2</v>
      </c>
      <c r="E336" s="12"/>
      <c r="F336" s="13"/>
      <c r="G336" s="11" t="s">
        <v>104</v>
      </c>
      <c r="H336" s="191">
        <v>4.4999999999999998E-2</v>
      </c>
      <c r="I336" s="12"/>
      <c r="J336" s="14"/>
      <c r="K336" s="11" t="s">
        <v>104</v>
      </c>
      <c r="L336" s="191">
        <v>4.4999999999999998E-2</v>
      </c>
      <c r="M336" s="12"/>
      <c r="N336" s="14"/>
      <c r="O336" s="11" t="s">
        <v>104</v>
      </c>
      <c r="P336" s="191">
        <v>4.4999999999999998E-2</v>
      </c>
      <c r="Q336" s="12"/>
      <c r="R336" s="14"/>
      <c r="S336" s="11" t="s">
        <v>104</v>
      </c>
      <c r="T336" s="191">
        <v>4.4999999999999998E-2</v>
      </c>
      <c r="U336" s="12"/>
      <c r="V336" s="14"/>
    </row>
    <row r="337" spans="1:22" ht="13.5" thickBot="1">
      <c r="A337" s="5" t="s">
        <v>105</v>
      </c>
      <c r="B337" s="15"/>
      <c r="C337" s="16" t="s">
        <v>106</v>
      </c>
      <c r="D337" s="17" t="s">
        <v>107</v>
      </c>
      <c r="E337" s="18" t="s">
        <v>108</v>
      </c>
      <c r="F337" s="19"/>
      <c r="G337" s="16" t="s">
        <v>106</v>
      </c>
      <c r="H337" s="17" t="s">
        <v>107</v>
      </c>
      <c r="I337" s="18" t="s">
        <v>108</v>
      </c>
      <c r="J337" s="20"/>
      <c r="K337" s="16" t="s">
        <v>106</v>
      </c>
      <c r="L337" s="17" t="s">
        <v>107</v>
      </c>
      <c r="M337" s="18" t="s">
        <v>108</v>
      </c>
      <c r="N337" s="20"/>
      <c r="O337" s="16" t="s">
        <v>106</v>
      </c>
      <c r="P337" s="17" t="s">
        <v>107</v>
      </c>
      <c r="Q337" s="18" t="s">
        <v>108</v>
      </c>
      <c r="R337" s="20"/>
      <c r="S337" s="16" t="s">
        <v>106</v>
      </c>
      <c r="T337" s="17" t="s">
        <v>107</v>
      </c>
      <c r="U337" s="18" t="s">
        <v>108</v>
      </c>
      <c r="V337" s="20"/>
    </row>
    <row r="338" spans="1:22" ht="13.5" thickBot="1">
      <c r="A338" s="188"/>
      <c r="B338" s="15"/>
      <c r="C338" s="21">
        <f>SUM(A338*D336)+A338</f>
        <v>0</v>
      </c>
      <c r="D338" s="22">
        <f>SUM(C338/D334)</f>
        <v>0</v>
      </c>
      <c r="E338" s="23">
        <f>SUM(C338/D335)</f>
        <v>0</v>
      </c>
      <c r="F338" s="24"/>
      <c r="G338" s="21">
        <f>SUM(C338*H336)+C338</f>
        <v>0</v>
      </c>
      <c r="H338" s="22">
        <f>SUM(G338/H334)</f>
        <v>0</v>
      </c>
      <c r="I338" s="23">
        <f>SUM(G338/H335)</f>
        <v>0</v>
      </c>
      <c r="J338" s="23"/>
      <c r="K338" s="21">
        <f>SUM(G338*L336)+G338</f>
        <v>0</v>
      </c>
      <c r="L338" s="22">
        <f>SUM(K338/L334)</f>
        <v>0</v>
      </c>
      <c r="M338" s="23">
        <f>SUM(K338/L335)</f>
        <v>0</v>
      </c>
      <c r="N338" s="23"/>
      <c r="O338" s="21">
        <f>SUM(K338*P336)+K338</f>
        <v>0</v>
      </c>
      <c r="P338" s="22">
        <f>SUM(O338/P334)</f>
        <v>0</v>
      </c>
      <c r="Q338" s="23">
        <f>SUM(O338/P335)</f>
        <v>0</v>
      </c>
      <c r="R338" s="23"/>
      <c r="S338" s="21">
        <f>SUM(O338*T336)+O338</f>
        <v>0</v>
      </c>
      <c r="T338" s="22">
        <f>SUM(S338/T334)</f>
        <v>0</v>
      </c>
      <c r="U338" s="23">
        <f>SUM(S338/T335)</f>
        <v>0</v>
      </c>
      <c r="V338" s="23"/>
    </row>
    <row r="341" spans="1:22" ht="13.5" thickBot="1">
      <c r="A341" s="230" t="s">
        <v>133</v>
      </c>
      <c r="B341" s="230"/>
      <c r="C341" s="230"/>
      <c r="D341" s="230"/>
      <c r="E341" s="230"/>
      <c r="F341" s="230"/>
      <c r="G341" s="230"/>
      <c r="H341" s="189" t="s">
        <v>144</v>
      </c>
      <c r="I341" s="189"/>
      <c r="J341" s="27"/>
      <c r="K341" s="27"/>
      <c r="L341" s="27"/>
      <c r="M341" s="1"/>
      <c r="N341" s="27"/>
      <c r="O341" s="27"/>
      <c r="P341" s="27"/>
      <c r="Q341" s="1"/>
      <c r="R341" s="27"/>
      <c r="S341" s="27"/>
      <c r="T341" s="27"/>
      <c r="U341" s="1"/>
      <c r="V341" s="27"/>
    </row>
    <row r="342" spans="1:22">
      <c r="A342" s="185"/>
      <c r="B342" s="3"/>
      <c r="C342" s="231" t="s">
        <v>95</v>
      </c>
      <c r="D342" s="231"/>
      <c r="E342" s="231"/>
      <c r="F342" s="4"/>
      <c r="G342" s="232" t="s">
        <v>96</v>
      </c>
      <c r="H342" s="231"/>
      <c r="I342" s="231"/>
      <c r="J342" s="4"/>
      <c r="K342" s="231" t="s">
        <v>97</v>
      </c>
      <c r="L342" s="231"/>
      <c r="M342" s="231"/>
      <c r="N342" s="4"/>
      <c r="O342" s="231" t="s">
        <v>98</v>
      </c>
      <c r="P342" s="231"/>
      <c r="Q342" s="231"/>
      <c r="R342" s="4"/>
      <c r="S342" s="231" t="s">
        <v>99</v>
      </c>
      <c r="T342" s="231"/>
      <c r="U342" s="231"/>
      <c r="V342" s="4"/>
    </row>
    <row r="343" spans="1:22">
      <c r="A343" s="186"/>
      <c r="B343" s="3"/>
      <c r="C343" s="6" t="s">
        <v>100</v>
      </c>
      <c r="D343" s="190" t="s">
        <v>135</v>
      </c>
      <c r="E343" s="8"/>
      <c r="F343" s="7"/>
      <c r="G343" s="6" t="s">
        <v>100</v>
      </c>
      <c r="H343" s="7" t="str">
        <f>D343</f>
        <v>Cal. YR</v>
      </c>
      <c r="I343" s="8"/>
      <c r="J343" s="9"/>
      <c r="K343" s="6" t="s">
        <v>100</v>
      </c>
      <c r="L343" s="7" t="str">
        <f>D343</f>
        <v>Cal. YR</v>
      </c>
      <c r="M343" s="8"/>
      <c r="N343" s="9"/>
      <c r="O343" s="6" t="s">
        <v>100</v>
      </c>
      <c r="P343" s="7" t="str">
        <f>D343</f>
        <v>Cal. YR</v>
      </c>
      <c r="Q343" s="8"/>
      <c r="R343" s="9"/>
      <c r="S343" s="6" t="s">
        <v>100</v>
      </c>
      <c r="T343" s="7" t="str">
        <f>D343</f>
        <v>Cal. YR</v>
      </c>
      <c r="U343" s="8"/>
      <c r="V343" s="9"/>
    </row>
    <row r="344" spans="1:22">
      <c r="A344" s="186"/>
      <c r="B344" s="3"/>
      <c r="C344" s="6" t="s">
        <v>102</v>
      </c>
      <c r="D344" s="7">
        <f>IF(D343="Cal. YR",2080,IF(D343="Acad. YR",1360,IF(D343="Fac. 12 mo.",1720)))</f>
        <v>2080</v>
      </c>
      <c r="E344" s="8"/>
      <c r="F344" s="7"/>
      <c r="G344" s="6" t="s">
        <v>102</v>
      </c>
      <c r="H344" s="7">
        <f>IF(H343="Cal. YR",2080,IF(H343="Acad. YR",1360,IF(H343="Fac. 12 mo.",1720)))</f>
        <v>2080</v>
      </c>
      <c r="I344" s="8"/>
      <c r="J344" s="9"/>
      <c r="K344" s="6" t="s">
        <v>102</v>
      </c>
      <c r="L344" s="7">
        <f>IF(L343="Cal. YR",2080,IF(L343="Acad. YR",1360,IF(L343="Fac. 12 mo.",1720)))</f>
        <v>2080</v>
      </c>
      <c r="M344" s="8"/>
      <c r="N344" s="9"/>
      <c r="O344" s="6" t="s">
        <v>102</v>
      </c>
      <c r="P344" s="7">
        <f>IF(P343="Cal. YR",2080,IF(P343="Acad. YR",1360,IF(P343="Fac. 12 mo.",1720)))</f>
        <v>2080</v>
      </c>
      <c r="Q344" s="8"/>
      <c r="R344" s="9"/>
      <c r="S344" s="6" t="s">
        <v>102</v>
      </c>
      <c r="T344" s="7">
        <f>IF(T343="Cal. YR",2080,IF(T343="Acad. YR",1360,IF(T343="Fac. 12 mo.",1720)))</f>
        <v>2080</v>
      </c>
      <c r="U344" s="8"/>
      <c r="V344" s="9"/>
    </row>
    <row r="345" spans="1:22">
      <c r="A345" s="186"/>
      <c r="B345" s="3"/>
      <c r="C345" s="6" t="s">
        <v>103</v>
      </c>
      <c r="D345" s="7">
        <f>IF(D343="Cal. YR",12,IF(D343="Acad. YR",9,IF(D343="Fac. 12 mo.",12)))</f>
        <v>12</v>
      </c>
      <c r="E345" s="8"/>
      <c r="F345" s="7"/>
      <c r="G345" s="6" t="s">
        <v>103</v>
      </c>
      <c r="H345" s="7">
        <f>IF(H343="Cal. YR",12,IF(H343="Acad. YR",9,IF(H343="Fac. 12 mo.",12)))</f>
        <v>12</v>
      </c>
      <c r="I345" s="8"/>
      <c r="J345" s="9"/>
      <c r="K345" s="6" t="s">
        <v>103</v>
      </c>
      <c r="L345" s="7">
        <f>IF(L343="Cal. YR",12,IF(L343="Acad. YR",9,IF(L343="Fac. 12 mo.",12)))</f>
        <v>12</v>
      </c>
      <c r="M345" s="8"/>
      <c r="N345" s="9"/>
      <c r="O345" s="6" t="s">
        <v>103</v>
      </c>
      <c r="P345" s="7">
        <f>IF(P343="Cal. YR",12,IF(P343="Acad. YR",9,IF(P343="Fac. 12 mo.",12)))</f>
        <v>12</v>
      </c>
      <c r="Q345" s="8"/>
      <c r="R345" s="9"/>
      <c r="S345" s="6" t="s">
        <v>103</v>
      </c>
      <c r="T345" s="7">
        <f>IF(T343="Cal. YR",12,IF(T343="Acad. YR",9,IF(T343="Fac. 12 mo.",12)))</f>
        <v>12</v>
      </c>
      <c r="U345" s="8"/>
      <c r="V345" s="9"/>
    </row>
    <row r="346" spans="1:22">
      <c r="A346" s="5"/>
      <c r="B346" s="3"/>
      <c r="C346" s="11" t="s">
        <v>104</v>
      </c>
      <c r="D346" s="191">
        <v>4.4999999999999998E-2</v>
      </c>
      <c r="E346" s="12"/>
      <c r="F346" s="13"/>
      <c r="G346" s="11" t="s">
        <v>104</v>
      </c>
      <c r="H346" s="191">
        <v>4.4999999999999998E-2</v>
      </c>
      <c r="I346" s="12"/>
      <c r="J346" s="14"/>
      <c r="K346" s="11" t="s">
        <v>104</v>
      </c>
      <c r="L346" s="191">
        <v>4.4999999999999998E-2</v>
      </c>
      <c r="M346" s="12"/>
      <c r="N346" s="14"/>
      <c r="O346" s="11" t="s">
        <v>104</v>
      </c>
      <c r="P346" s="191">
        <v>4.4999999999999998E-2</v>
      </c>
      <c r="Q346" s="12"/>
      <c r="R346" s="14"/>
      <c r="S346" s="11" t="s">
        <v>104</v>
      </c>
      <c r="T346" s="191">
        <v>4.4999999999999998E-2</v>
      </c>
      <c r="U346" s="12"/>
      <c r="V346" s="14"/>
    </row>
    <row r="347" spans="1:22" ht="13.5" thickBot="1">
      <c r="A347" s="5" t="s">
        <v>105</v>
      </c>
      <c r="B347" s="15"/>
      <c r="C347" s="16" t="s">
        <v>106</v>
      </c>
      <c r="D347" s="17" t="s">
        <v>107</v>
      </c>
      <c r="E347" s="18" t="s">
        <v>108</v>
      </c>
      <c r="F347" s="19"/>
      <c r="G347" s="16" t="s">
        <v>106</v>
      </c>
      <c r="H347" s="17" t="s">
        <v>107</v>
      </c>
      <c r="I347" s="18" t="s">
        <v>108</v>
      </c>
      <c r="J347" s="20"/>
      <c r="K347" s="16" t="s">
        <v>106</v>
      </c>
      <c r="L347" s="17" t="s">
        <v>107</v>
      </c>
      <c r="M347" s="18" t="s">
        <v>108</v>
      </c>
      <c r="N347" s="20"/>
      <c r="O347" s="16" t="s">
        <v>106</v>
      </c>
      <c r="P347" s="17" t="s">
        <v>107</v>
      </c>
      <c r="Q347" s="18" t="s">
        <v>108</v>
      </c>
      <c r="R347" s="20"/>
      <c r="S347" s="16" t="s">
        <v>106</v>
      </c>
      <c r="T347" s="17" t="s">
        <v>107</v>
      </c>
      <c r="U347" s="18" t="s">
        <v>108</v>
      </c>
      <c r="V347" s="20"/>
    </row>
    <row r="348" spans="1:22" ht="13.5" thickBot="1">
      <c r="A348" s="188"/>
      <c r="B348" s="15"/>
      <c r="C348" s="21">
        <f>SUM(A348*D346)+A348</f>
        <v>0</v>
      </c>
      <c r="D348" s="22">
        <f>SUM(C348/D344)</f>
        <v>0</v>
      </c>
      <c r="E348" s="23">
        <f>SUM(C348/D345)</f>
        <v>0</v>
      </c>
      <c r="F348" s="24"/>
      <c r="G348" s="21">
        <f>SUM(C348*H346)+C348</f>
        <v>0</v>
      </c>
      <c r="H348" s="22">
        <f>SUM(G348/H344)</f>
        <v>0</v>
      </c>
      <c r="I348" s="23">
        <f>SUM(G348/H345)</f>
        <v>0</v>
      </c>
      <c r="J348" s="23"/>
      <c r="K348" s="21">
        <f>SUM(G348*L346)+G348</f>
        <v>0</v>
      </c>
      <c r="L348" s="22">
        <f>SUM(K348/L344)</f>
        <v>0</v>
      </c>
      <c r="M348" s="23">
        <f>SUM(K348/L345)</f>
        <v>0</v>
      </c>
      <c r="N348" s="23"/>
      <c r="O348" s="21">
        <f>SUM(K348*P346)+K348</f>
        <v>0</v>
      </c>
      <c r="P348" s="22">
        <f>SUM(O348/P344)</f>
        <v>0</v>
      </c>
      <c r="Q348" s="23">
        <f>SUM(O348/P345)</f>
        <v>0</v>
      </c>
      <c r="R348" s="23"/>
      <c r="S348" s="21">
        <f>SUM(O348*T346)+O348</f>
        <v>0</v>
      </c>
      <c r="T348" s="22">
        <f>SUM(S348/T344)</f>
        <v>0</v>
      </c>
      <c r="U348" s="23">
        <f>SUM(S348/T345)</f>
        <v>0</v>
      </c>
      <c r="V348" s="23"/>
    </row>
  </sheetData>
  <sheetProtection formatCells="0" formatColumns="0" formatRows="0"/>
  <mergeCells count="210">
    <mergeCell ref="S342:U342"/>
    <mergeCell ref="A341:G341"/>
    <mergeCell ref="C342:E342"/>
    <mergeCell ref="G342:I342"/>
    <mergeCell ref="K342:M342"/>
    <mergeCell ref="O342:Q342"/>
    <mergeCell ref="S322:U322"/>
    <mergeCell ref="A331:G331"/>
    <mergeCell ref="C332:E332"/>
    <mergeCell ref="G332:I332"/>
    <mergeCell ref="K332:M332"/>
    <mergeCell ref="O332:Q332"/>
    <mergeCell ref="S332:U332"/>
    <mergeCell ref="A321:G321"/>
    <mergeCell ref="C322:E322"/>
    <mergeCell ref="G322:I322"/>
    <mergeCell ref="K322:M322"/>
    <mergeCell ref="O322:Q322"/>
    <mergeCell ref="S302:U302"/>
    <mergeCell ref="A311:G311"/>
    <mergeCell ref="C312:E312"/>
    <mergeCell ref="G312:I312"/>
    <mergeCell ref="K312:M312"/>
    <mergeCell ref="O312:Q312"/>
    <mergeCell ref="S312:U312"/>
    <mergeCell ref="A301:G301"/>
    <mergeCell ref="C302:E302"/>
    <mergeCell ref="G302:I302"/>
    <mergeCell ref="K302:M302"/>
    <mergeCell ref="O302:Q302"/>
    <mergeCell ref="S282:U282"/>
    <mergeCell ref="A291:G291"/>
    <mergeCell ref="C292:E292"/>
    <mergeCell ref="G292:I292"/>
    <mergeCell ref="K292:M292"/>
    <mergeCell ref="O292:Q292"/>
    <mergeCell ref="S292:U292"/>
    <mergeCell ref="A281:G281"/>
    <mergeCell ref="C282:E282"/>
    <mergeCell ref="G282:I282"/>
    <mergeCell ref="K282:M282"/>
    <mergeCell ref="O282:Q282"/>
    <mergeCell ref="S262:U262"/>
    <mergeCell ref="A271:G271"/>
    <mergeCell ref="C272:E272"/>
    <mergeCell ref="G272:I272"/>
    <mergeCell ref="K272:M272"/>
    <mergeCell ref="O272:Q272"/>
    <mergeCell ref="S272:U272"/>
    <mergeCell ref="A261:G261"/>
    <mergeCell ref="C262:E262"/>
    <mergeCell ref="G262:I262"/>
    <mergeCell ref="K262:M262"/>
    <mergeCell ref="O262:Q262"/>
    <mergeCell ref="S242:U242"/>
    <mergeCell ref="A241:G241"/>
    <mergeCell ref="C242:E242"/>
    <mergeCell ref="G242:I242"/>
    <mergeCell ref="K242:M242"/>
    <mergeCell ref="O242:Q242"/>
    <mergeCell ref="S252:U252"/>
    <mergeCell ref="C252:E252"/>
    <mergeCell ref="G252:I252"/>
    <mergeCell ref="K252:M252"/>
    <mergeCell ref="O252:Q252"/>
    <mergeCell ref="A251:G251"/>
    <mergeCell ref="S222:U222"/>
    <mergeCell ref="A231:G231"/>
    <mergeCell ref="C232:E232"/>
    <mergeCell ref="G232:I232"/>
    <mergeCell ref="K232:M232"/>
    <mergeCell ref="O232:Q232"/>
    <mergeCell ref="S232:U232"/>
    <mergeCell ref="A221:G221"/>
    <mergeCell ref="C222:E222"/>
    <mergeCell ref="G222:I222"/>
    <mergeCell ref="K222:M222"/>
    <mergeCell ref="O222:Q222"/>
    <mergeCell ref="S202:U202"/>
    <mergeCell ref="A211:G211"/>
    <mergeCell ref="C212:E212"/>
    <mergeCell ref="G212:I212"/>
    <mergeCell ref="K212:M212"/>
    <mergeCell ref="O212:Q212"/>
    <mergeCell ref="S212:U212"/>
    <mergeCell ref="A201:G201"/>
    <mergeCell ref="C202:E202"/>
    <mergeCell ref="G202:I202"/>
    <mergeCell ref="K202:M202"/>
    <mergeCell ref="O202:Q202"/>
    <mergeCell ref="S182:U182"/>
    <mergeCell ref="A191:G191"/>
    <mergeCell ref="C192:E192"/>
    <mergeCell ref="G192:I192"/>
    <mergeCell ref="K192:M192"/>
    <mergeCell ref="O192:Q192"/>
    <mergeCell ref="S192:U192"/>
    <mergeCell ref="A181:G181"/>
    <mergeCell ref="C182:E182"/>
    <mergeCell ref="G182:I182"/>
    <mergeCell ref="K182:M182"/>
    <mergeCell ref="O182:Q182"/>
    <mergeCell ref="S162:U162"/>
    <mergeCell ref="A171:G171"/>
    <mergeCell ref="C172:E172"/>
    <mergeCell ref="G172:I172"/>
    <mergeCell ref="K172:M172"/>
    <mergeCell ref="O172:Q172"/>
    <mergeCell ref="S172:U172"/>
    <mergeCell ref="A161:G161"/>
    <mergeCell ref="C162:E162"/>
    <mergeCell ref="G162:I162"/>
    <mergeCell ref="K162:M162"/>
    <mergeCell ref="O162:Q162"/>
    <mergeCell ref="S142:U142"/>
    <mergeCell ref="A151:G151"/>
    <mergeCell ref="C152:E152"/>
    <mergeCell ref="G152:I152"/>
    <mergeCell ref="K152:M152"/>
    <mergeCell ref="O152:Q152"/>
    <mergeCell ref="S152:U152"/>
    <mergeCell ref="A141:G141"/>
    <mergeCell ref="C142:E142"/>
    <mergeCell ref="G142:I142"/>
    <mergeCell ref="K142:M142"/>
    <mergeCell ref="O142:Q142"/>
    <mergeCell ref="S122:U122"/>
    <mergeCell ref="A131:G131"/>
    <mergeCell ref="C132:E132"/>
    <mergeCell ref="G132:I132"/>
    <mergeCell ref="K132:M132"/>
    <mergeCell ref="O132:Q132"/>
    <mergeCell ref="S132:U132"/>
    <mergeCell ref="A121:G121"/>
    <mergeCell ref="C122:E122"/>
    <mergeCell ref="G122:I122"/>
    <mergeCell ref="K122:M122"/>
    <mergeCell ref="O122:Q122"/>
    <mergeCell ref="C112:E112"/>
    <mergeCell ref="G112:I112"/>
    <mergeCell ref="K112:M112"/>
    <mergeCell ref="O112:Q112"/>
    <mergeCell ref="S112:U112"/>
    <mergeCell ref="C92:E92"/>
    <mergeCell ref="G92:I92"/>
    <mergeCell ref="K92:M92"/>
    <mergeCell ref="O92:Q92"/>
    <mergeCell ref="S92:U92"/>
    <mergeCell ref="A111:G111"/>
    <mergeCell ref="C102:E102"/>
    <mergeCell ref="G102:I102"/>
    <mergeCell ref="K102:M102"/>
    <mergeCell ref="O102:Q102"/>
    <mergeCell ref="S102:U102"/>
    <mergeCell ref="A101:G101"/>
    <mergeCell ref="A81:G81"/>
    <mergeCell ref="C82:E82"/>
    <mergeCell ref="G82:I82"/>
    <mergeCell ref="K82:M82"/>
    <mergeCell ref="O82:Q82"/>
    <mergeCell ref="S82:U82"/>
    <mergeCell ref="A91:G91"/>
    <mergeCell ref="A61:G61"/>
    <mergeCell ref="C62:E62"/>
    <mergeCell ref="G62:I62"/>
    <mergeCell ref="K62:M62"/>
    <mergeCell ref="O62:Q62"/>
    <mergeCell ref="S62:U62"/>
    <mergeCell ref="A71:G71"/>
    <mergeCell ref="C72:E72"/>
    <mergeCell ref="G72:I72"/>
    <mergeCell ref="K72:M72"/>
    <mergeCell ref="O72:Q72"/>
    <mergeCell ref="S72:U72"/>
    <mergeCell ref="S42:U42"/>
    <mergeCell ref="C42:E42"/>
    <mergeCell ref="G42:I42"/>
    <mergeCell ref="K42:M42"/>
    <mergeCell ref="O42:Q42"/>
    <mergeCell ref="C52:E52"/>
    <mergeCell ref="G52:I52"/>
    <mergeCell ref="K52:M52"/>
    <mergeCell ref="O52:Q52"/>
    <mergeCell ref="S52:U52"/>
    <mergeCell ref="S22:U22"/>
    <mergeCell ref="A31:G31"/>
    <mergeCell ref="C32:E32"/>
    <mergeCell ref="G32:I32"/>
    <mergeCell ref="K32:M32"/>
    <mergeCell ref="O32:Q32"/>
    <mergeCell ref="S32:U32"/>
    <mergeCell ref="O22:Q22"/>
    <mergeCell ref="S2:U2"/>
    <mergeCell ref="A11:G11"/>
    <mergeCell ref="C12:E12"/>
    <mergeCell ref="G12:I12"/>
    <mergeCell ref="K12:M12"/>
    <mergeCell ref="O12:Q12"/>
    <mergeCell ref="S12:U12"/>
    <mergeCell ref="O2:Q2"/>
    <mergeCell ref="A1:G1"/>
    <mergeCell ref="C2:E2"/>
    <mergeCell ref="G2:I2"/>
    <mergeCell ref="K2:M2"/>
    <mergeCell ref="A51:G51"/>
    <mergeCell ref="A21:G21"/>
    <mergeCell ref="C22:E22"/>
    <mergeCell ref="G22:I22"/>
    <mergeCell ref="K22:M22"/>
    <mergeCell ref="A41:G41"/>
  </mergeCells>
  <dataValidations count="1">
    <dataValidation type="list" allowBlank="1" showInputMessage="1" showErrorMessage="1" errorTitle="Error" error="Select from the drop down box" sqref="D3 H3 L3 P3 T3 D13 H33 L33 P33 T33 D23 H23 L23 P23 T23 D33 H13 L13 P13 T13 D43 H43 L43 P43 T43 D53 H53 L53 P53 T53 D253 H253 L253 P253 T253 D63 H63 L63 P63 T63 D73 H93 L93 P93 T93 D83 H83 L83 P83 T83 D93 H73 L73 P73 T73 D103 H103 L103 P103 T103 D113 H113 L113 P113 T113 D123 H123 L123 P123 T123 D133 H153 L153 P153 T153 D143 H143 L143 P143 T143 D153 H133 L133 P133 T133 D163 H163 L163 P163 T163 D173 H173 L173 P173 T173 D183 H183 L183 P183 T183 D193 H213 L213 P213 T213 D203 H203 L203 P203 T203 D213 H193 L193 P193 T193 D223 H223 L223 P223 T223 D233 H233 L233 P233 T233 D243 H243 L243 P243 T243 D263 H263 L263 P263 T263 D273 H273 L273 P273 T273 D283 H283 L283 P283 T283 D293 H293 L293 P293 T293 D303 H303 L303 P303 T303 D313 H313 L313 P313 T313 D323 H323 L323 P323 T323 D333 H333 L333 P333 T333 D343 H343 L343 P343 T343" xr:uid="{00000000-0002-0000-0200-000000000000}">
      <formula1>YrType</formula1>
    </dataValidation>
  </dataValidations>
  <printOptions horizontalCentered="1"/>
  <pageMargins left="0.1" right="0.1" top="1" bottom="0.5" header="0.5" footer="0.25"/>
  <pageSetup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3"/>
  <sheetViews>
    <sheetView workbookViewId="0">
      <selection sqref="A1:A3"/>
    </sheetView>
  </sheetViews>
  <sheetFormatPr defaultColWidth="9.140625" defaultRowHeight="12.75"/>
  <cols>
    <col min="1" max="16384" width="9.140625" style="26"/>
  </cols>
  <sheetData>
    <row r="1" spans="1:1">
      <c r="A1" s="26" t="s">
        <v>135</v>
      </c>
    </row>
    <row r="2" spans="1:1">
      <c r="A2" s="26" t="s">
        <v>101</v>
      </c>
    </row>
    <row r="3" spans="1:1">
      <c r="A3" s="26" t="s">
        <v>145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DF1A1A18474F46AA8C32E6DBA18BD5" ma:contentTypeVersion="6" ma:contentTypeDescription="Create a new document." ma:contentTypeScope="" ma:versionID="9a04ed4fe4c177873b0acf342904b3ba">
  <xsd:schema xmlns:xsd="http://www.w3.org/2001/XMLSchema" xmlns:xs="http://www.w3.org/2001/XMLSchema" xmlns:p="http://schemas.microsoft.com/office/2006/metadata/properties" xmlns:ns2="029e5974-5c6e-48b8-8345-cbd261101b33" xmlns:ns3="81979975-d6b8-4137-b6b2-a5bf9015e5d2" targetNamespace="http://schemas.microsoft.com/office/2006/metadata/properties" ma:root="true" ma:fieldsID="c6cf631f507537ac4173d246a6a8e5d2" ns2:_="" ns3:_="">
    <xsd:import namespace="029e5974-5c6e-48b8-8345-cbd261101b33"/>
    <xsd:import namespace="81979975-d6b8-4137-b6b2-a5bf9015e5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9e5974-5c6e-48b8-8345-cbd261101b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979975-d6b8-4137-b6b2-a5bf9015e5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47D8F-D787-4B96-98E5-9ECA69FA9D5F}"/>
</file>

<file path=customXml/itemProps2.xml><?xml version="1.0" encoding="utf-8"?>
<ds:datastoreItem xmlns:ds="http://schemas.openxmlformats.org/officeDocument/2006/customXml" ds:itemID="{612C219C-4F3B-46B7-B744-EB4E48784679}"/>
</file>

<file path=customXml/itemProps3.xml><?xml version="1.0" encoding="utf-8"?>
<ds:datastoreItem xmlns:ds="http://schemas.openxmlformats.org/officeDocument/2006/customXml" ds:itemID="{4B1CB15E-EEC3-4BCB-BB26-8E9F9D39AED0}"/>
</file>

<file path=docProps/app.xml><?xml version="1.0" encoding="utf-8"?>
<Properties xmlns="http://schemas.openxmlformats.org/officeDocument/2006/extended-properties" xmlns:vt="http://schemas.openxmlformats.org/officeDocument/2006/docPropsVTypes">
  <Application>Microsoft Excel Online</Application>
  <Manager/>
  <Company>Cal Poly - San Luis Obispo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Velasco</dc:creator>
  <cp:keywords/>
  <dc:description/>
  <cp:lastModifiedBy>Amy Velasco</cp:lastModifiedBy>
  <cp:revision/>
  <dcterms:created xsi:type="dcterms:W3CDTF">2014-11-25T19:20:42Z</dcterms:created>
  <dcterms:modified xsi:type="dcterms:W3CDTF">2022-03-09T00:04:31Z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0x01010000DF1A1A18474F46AA8C32E6DBA18BD5</vt:lpwstr>
  </property>
  <property fmtid="{D5CDD505-2E9C-101B-9397-08002B2CF9AE}" pid="3" name="Order">
    <vt:r8>22000</vt:r8>
  </property>
</Properties>
</file>